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0">SAŽETAK!$B$1:$K$27</definedName>
  </definedNames>
  <calcPr calcId="145621"/>
</workbook>
</file>

<file path=xl/calcChain.xml><?xml version="1.0" encoding="utf-8"?>
<calcChain xmlns="http://schemas.openxmlformats.org/spreadsheetml/2006/main">
  <c r="F74" i="15" l="1"/>
  <c r="F71" i="15"/>
  <c r="F70" i="15"/>
  <c r="F69" i="15"/>
  <c r="F64" i="15"/>
  <c r="F63" i="15"/>
  <c r="F62" i="15"/>
  <c r="F59" i="15"/>
  <c r="F57" i="15"/>
  <c r="F54" i="15"/>
  <c r="F53" i="15"/>
  <c r="F52" i="15"/>
  <c r="F50" i="15"/>
  <c r="F49" i="15"/>
  <c r="F43" i="15"/>
  <c r="F34" i="15"/>
  <c r="F27" i="15"/>
  <c r="F23" i="15"/>
  <c r="F22" i="15"/>
  <c r="F19" i="15"/>
  <c r="F17" i="15"/>
  <c r="F11" i="15"/>
  <c r="F12" i="15"/>
  <c r="F13" i="15"/>
  <c r="G12" i="1" l="1"/>
  <c r="H12" i="1"/>
  <c r="I12" i="1"/>
  <c r="J12" i="1"/>
  <c r="L12" i="1" s="1"/>
  <c r="G15" i="1"/>
  <c r="H15" i="1"/>
  <c r="I15" i="1"/>
  <c r="J15" i="1"/>
  <c r="I16" i="1"/>
  <c r="J16" i="1" l="1"/>
  <c r="K12" i="1"/>
  <c r="H16" i="1"/>
  <c r="G16" i="1"/>
  <c r="K16" i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F109" i="15"/>
  <c r="F107" i="15"/>
  <c r="E107" i="15"/>
  <c r="F106" i="15" s="1"/>
  <c r="D107" i="15"/>
  <c r="C107" i="15"/>
  <c r="E106" i="15"/>
  <c r="F105" i="15" s="1"/>
  <c r="D106" i="15"/>
  <c r="C106" i="15"/>
  <c r="D105" i="15"/>
  <c r="C105" i="15"/>
  <c r="F103" i="15"/>
  <c r="E103" i="15"/>
  <c r="D103" i="15"/>
  <c r="C103" i="15"/>
  <c r="F102" i="15"/>
  <c r="E102" i="15"/>
  <c r="D102" i="15"/>
  <c r="C102" i="15"/>
  <c r="F96" i="15"/>
  <c r="E96" i="15"/>
  <c r="D96" i="15"/>
  <c r="C96" i="15"/>
  <c r="F95" i="15"/>
  <c r="E95" i="15"/>
  <c r="D95" i="15"/>
  <c r="C95" i="15"/>
  <c r="F94" i="15"/>
  <c r="E94" i="15"/>
  <c r="E8" i="15" s="1"/>
  <c r="F8" i="15" s="1"/>
  <c r="D94" i="15"/>
  <c r="C94" i="15"/>
  <c r="F92" i="15"/>
  <c r="E92" i="15"/>
  <c r="D92" i="15"/>
  <c r="C92" i="15"/>
  <c r="F91" i="15"/>
  <c r="E91" i="15"/>
  <c r="D91" i="15"/>
  <c r="C91" i="15"/>
  <c r="F87" i="15"/>
  <c r="E87" i="15"/>
  <c r="D87" i="15"/>
  <c r="C87" i="15"/>
  <c r="F81" i="15"/>
  <c r="E81" i="15"/>
  <c r="D81" i="15"/>
  <c r="C81" i="15"/>
  <c r="E74" i="15"/>
  <c r="D74" i="15"/>
  <c r="C74" i="15"/>
  <c r="E71" i="15"/>
  <c r="D71" i="15"/>
  <c r="C71" i="15"/>
  <c r="E70" i="15"/>
  <c r="D70" i="15"/>
  <c r="C70" i="15"/>
  <c r="E69" i="15"/>
  <c r="D69" i="15"/>
  <c r="C69" i="15"/>
  <c r="F67" i="15"/>
  <c r="E64" i="15"/>
  <c r="E63" i="15" s="1"/>
  <c r="D64" i="15"/>
  <c r="C64" i="15"/>
  <c r="D63" i="15"/>
  <c r="C63" i="15"/>
  <c r="D62" i="15"/>
  <c r="C62" i="15"/>
  <c r="F60" i="15"/>
  <c r="E60" i="15"/>
  <c r="D60" i="15"/>
  <c r="C60" i="15"/>
  <c r="E59" i="15"/>
  <c r="D59" i="15"/>
  <c r="C59" i="15"/>
  <c r="E57" i="15"/>
  <c r="D57" i="15"/>
  <c r="C57" i="15"/>
  <c r="E54" i="15"/>
  <c r="D54" i="15"/>
  <c r="C54" i="15"/>
  <c r="E53" i="15"/>
  <c r="D53" i="15"/>
  <c r="C53" i="15"/>
  <c r="E52" i="15"/>
  <c r="D52" i="15"/>
  <c r="C52" i="15"/>
  <c r="E50" i="15"/>
  <c r="D50" i="15"/>
  <c r="C50" i="15"/>
  <c r="E49" i="15"/>
  <c r="D49" i="15"/>
  <c r="C49" i="15"/>
  <c r="E43" i="15"/>
  <c r="D43" i="15"/>
  <c r="C43" i="15"/>
  <c r="E34" i="15"/>
  <c r="D34" i="15"/>
  <c r="C34" i="15"/>
  <c r="E27" i="15"/>
  <c r="D27" i="15"/>
  <c r="C27" i="15"/>
  <c r="E23" i="15"/>
  <c r="D23" i="15"/>
  <c r="C23" i="15"/>
  <c r="E22" i="15"/>
  <c r="D22" i="15"/>
  <c r="C22" i="15"/>
  <c r="E19" i="15"/>
  <c r="D19" i="15"/>
  <c r="C19" i="15"/>
  <c r="E17" i="15"/>
  <c r="D17" i="15"/>
  <c r="C17" i="15"/>
  <c r="E13" i="15"/>
  <c r="D13" i="15"/>
  <c r="C13" i="15"/>
  <c r="E12" i="15"/>
  <c r="D12" i="15"/>
  <c r="C12" i="15"/>
  <c r="E11" i="15"/>
  <c r="D11" i="15"/>
  <c r="C11" i="15"/>
  <c r="D8" i="15"/>
  <c r="C8" i="15"/>
  <c r="F7" i="15"/>
  <c r="E7" i="15"/>
  <c r="D7" i="15"/>
  <c r="C7" i="15"/>
  <c r="H8" i="8"/>
  <c r="G8" i="8"/>
  <c r="H7" i="8"/>
  <c r="F7" i="8"/>
  <c r="F6" i="8" s="1"/>
  <c r="E7" i="8"/>
  <c r="D7" i="8"/>
  <c r="C7" i="8"/>
  <c r="E6" i="8"/>
  <c r="D6" i="8"/>
  <c r="C6" i="8"/>
  <c r="H15" i="5"/>
  <c r="G15" i="5"/>
  <c r="H14" i="5"/>
  <c r="F14" i="5"/>
  <c r="G14" i="5" s="1"/>
  <c r="E14" i="5"/>
  <c r="D14" i="5"/>
  <c r="C14" i="5"/>
  <c r="H13" i="5"/>
  <c r="G13" i="5"/>
  <c r="H12" i="5"/>
  <c r="G12" i="5"/>
  <c r="F12" i="5"/>
  <c r="E12" i="5"/>
  <c r="D12" i="5"/>
  <c r="C12" i="5"/>
  <c r="E11" i="5"/>
  <c r="D11" i="5"/>
  <c r="C11" i="5"/>
  <c r="H10" i="5"/>
  <c r="G10" i="5"/>
  <c r="F9" i="5"/>
  <c r="H9" i="5" s="1"/>
  <c r="E9" i="5"/>
  <c r="D9" i="5"/>
  <c r="C9" i="5"/>
  <c r="H8" i="5"/>
  <c r="G8" i="5"/>
  <c r="F7" i="5"/>
  <c r="E7" i="5"/>
  <c r="D7" i="5"/>
  <c r="C7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J77" i="3"/>
  <c r="I77" i="3"/>
  <c r="H77" i="3"/>
  <c r="G77" i="3"/>
  <c r="L76" i="3"/>
  <c r="K76" i="3"/>
  <c r="L75" i="3"/>
  <c r="K75" i="3"/>
  <c r="J75" i="3"/>
  <c r="I75" i="3"/>
  <c r="H75" i="3"/>
  <c r="G75" i="3"/>
  <c r="L74" i="3"/>
  <c r="K74" i="3"/>
  <c r="L73" i="3"/>
  <c r="K73" i="3"/>
  <c r="L72" i="3"/>
  <c r="K72" i="3"/>
  <c r="L71" i="3"/>
  <c r="K71" i="3"/>
  <c r="L70" i="3"/>
  <c r="K70" i="3"/>
  <c r="L69" i="3"/>
  <c r="K69" i="3"/>
  <c r="L68" i="3"/>
  <c r="K68" i="3"/>
  <c r="J67" i="3"/>
  <c r="J66" i="3" s="1"/>
  <c r="I67" i="3"/>
  <c r="H67" i="3"/>
  <c r="G67" i="3"/>
  <c r="I66" i="3"/>
  <c r="H66" i="3"/>
  <c r="G66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L32" i="3"/>
  <c r="K32" i="3"/>
  <c r="J32" i="3"/>
  <c r="I32" i="3"/>
  <c r="H32" i="3"/>
  <c r="G32" i="3"/>
  <c r="L31" i="3"/>
  <c r="K31" i="3"/>
  <c r="L30" i="3"/>
  <c r="K30" i="3"/>
  <c r="J30" i="3"/>
  <c r="I30" i="3"/>
  <c r="H30" i="3"/>
  <c r="G30" i="3"/>
  <c r="L29" i="3"/>
  <c r="K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I23" i="3"/>
  <c r="H23" i="3"/>
  <c r="G23" i="3"/>
  <c r="L18" i="3"/>
  <c r="K18" i="3"/>
  <c r="L17" i="3"/>
  <c r="K17" i="3"/>
  <c r="J16" i="3"/>
  <c r="J15" i="3" s="1"/>
  <c r="I16" i="3"/>
  <c r="H16" i="3"/>
  <c r="G16" i="3"/>
  <c r="G15" i="3" s="1"/>
  <c r="I15" i="3"/>
  <c r="H15" i="3"/>
  <c r="L14" i="3"/>
  <c r="K14" i="3"/>
  <c r="J13" i="3"/>
  <c r="J12" i="3" s="1"/>
  <c r="L12" i="3" s="1"/>
  <c r="I13" i="3"/>
  <c r="H13" i="3"/>
  <c r="G13" i="3"/>
  <c r="G12" i="3" s="1"/>
  <c r="I12" i="3"/>
  <c r="H12" i="3"/>
  <c r="I11" i="3"/>
  <c r="H11" i="3"/>
  <c r="I10" i="3"/>
  <c r="H10" i="3"/>
  <c r="E105" i="15" l="1"/>
  <c r="E62" i="15"/>
  <c r="F6" i="5"/>
  <c r="G9" i="5"/>
  <c r="H6" i="5"/>
  <c r="G6" i="5"/>
  <c r="G7" i="5"/>
  <c r="H7" i="5"/>
  <c r="L13" i="3"/>
  <c r="L15" i="3"/>
  <c r="J11" i="3"/>
  <c r="L16" i="3"/>
  <c r="K15" i="3"/>
  <c r="H6" i="8"/>
  <c r="G6" i="8"/>
  <c r="G7" i="8"/>
  <c r="F11" i="5"/>
  <c r="K66" i="3"/>
  <c r="J65" i="3"/>
  <c r="L66" i="3"/>
  <c r="K67" i="3"/>
  <c r="L67" i="3"/>
  <c r="K16" i="3"/>
  <c r="G11" i="3"/>
  <c r="K12" i="3"/>
  <c r="K13" i="3"/>
  <c r="K27" i="1"/>
  <c r="L11" i="3" l="1"/>
  <c r="J10" i="3"/>
  <c r="L10" i="3" s="1"/>
  <c r="H11" i="5"/>
  <c r="G11" i="5"/>
  <c r="L65" i="3"/>
  <c r="K65" i="3"/>
  <c r="J23" i="3"/>
  <c r="G10" i="3"/>
  <c r="K11" i="3"/>
  <c r="K10" i="3" l="1"/>
  <c r="L23" i="3"/>
  <c r="K23" i="3"/>
</calcChain>
</file>

<file path=xl/sharedStrings.xml><?xml version="1.0" encoding="utf-8"?>
<sst xmlns="http://schemas.openxmlformats.org/spreadsheetml/2006/main" count="464" uniqueCount="195">
  <si>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</si>
  <si>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</si>
  <si>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</si>
  <si>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</si>
  <si>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</si>
  <si>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</si>
  <si>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</si>
  <si>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</si>
  <si>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</si>
  <si>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</si>
  <si>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</si>
  <si>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</si>
  <si>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</si>
  <si>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</si>
  <si>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</si>
  <si>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</si>
  <si>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</si>
  <si>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</si>
  <si>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</si>
  <si>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</si>
  <si>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</si>
  <si>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</si>
  <si>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</si>
  <si>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</si>
  <si>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</si>
  <si>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</si>
  <si>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</si>
  <si>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</si>
  <si>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</si>
  <si>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</si>
  <si>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</si>
  <si>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</si>
  <si>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</si>
  <si>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</si>
  <si>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</si>
  <si>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</si>
  <si>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</si>
  <si>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</si>
  <si>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</si>
  <si>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</si>
  <si>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</si>
  <si>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</si>
  <si>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</si>
  <si>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</si>
  <si>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</si>
  <si>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</si>
  <si>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</si>
  <si>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</si>
  <si>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</si>
  <si>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</si>
  <si>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</si>
  <si>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</si>
  <si>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</si>
  <si>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</si>
  <si>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</si>
  <si>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</si>
  <si>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</si>
  <si>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</si>
  <si>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</si>
  <si>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</si>
  <si>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</si>
  <si>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</si>
  <si>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</si>
  <si>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</si>
  <si>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</si>
  <si>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</si>
  <si>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</si>
  <si>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</si>
  <si>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</si>
  <si>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</si>
  <si>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</si>
  <si>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</si>
  <si>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</si>
  <si>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</si>
  <si>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</si>
  <si>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</si>
  <si>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</si>
  <si>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</si>
  <si>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</si>
  <si>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</si>
  <si>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</si>
  <si>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</si>
  <si>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</si>
  <si>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</si>
  <si>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</si>
  <si>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</si>
  <si>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</si>
  <si>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</si>
  <si>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</si>
  <si>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</si>
  <si>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</si>
  <si>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</si>
  <si>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</si>
  <si>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</si>
  <si>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</si>
  <si>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</si>
  <si>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</si>
  <si>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</si>
  <si>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</si>
  <si>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</si>
  <si>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</si>
  <si>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</si>
  <si>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</si>
  <si>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</si>
  <si>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</si>
  <si>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</si>
  <si>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</si>
  <si>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</si>
  <si>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</si>
  <si>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</si>
  <si>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</si>
  <si>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</si>
  <si>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</si>
  <si>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</si>
  <si>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</si>
  <si>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</si>
  <si>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</si>
  <si>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</si>
  <si>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</si>
  <si>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</si>
  <si>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</si>
  <si>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</si>
  <si>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</si>
  <si>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</si>
  <si>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</si>
  <si>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</si>
  <si>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</si>
  <si>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</si>
  <si>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</si>
  <si>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</si>
  <si>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</si>
  <si>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</si>
  <si>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</si>
  <si>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</si>
  <si>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</si>
  <si>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</si>
  <si>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</si>
  <si>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</si>
  <si>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</si>
  <si>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</si>
  <si>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</si>
  <si>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</si>
  <si>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</si>
  <si>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</si>
  <si>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</si>
  <si>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</si>
  <si>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</si>
  <si>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</si>
  <si>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</si>
  <si>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</si>
  <si>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</si>
  <si>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</si>
  <si>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</si>
  <si>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</si>
  <si>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</si>
  <si>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</si>
  <si>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</si>
  <si>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</si>
  <si>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</si>
  <si>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</si>
  <si>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</si>
  <si>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</si>
  <si>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</si>
  <si>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</si>
  <si>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</si>
  <si>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</si>
  <si>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</si>
  <si>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</si>
  <si>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</si>
  <si>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</si>
  <si>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</si>
  <si>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</si>
  <si>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</si>
  <si>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</si>
  <si>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</si>
  <si>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</si>
  <si>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</si>
  <si>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</si>
  <si>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</si>
  <si>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</si>
  <si>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</si>
  <si>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</si>
  <si>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</si>
  <si>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3252 ZATVOR U OSIJEKU</t>
  </si>
  <si>
    <t xml:space="preserve">2809 UPRAVLJANJE ZATVORSKIM I PROBACIJSKIM SUSTAVOM </t>
  </si>
  <si>
    <t>11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</si>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</sst>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0" fillId="2" borderId="3" xfId="0" applyNumberFormat="1" applyFill="1" applyBorder="1"/>
    <xf numFmtId="4" fontId="18" fillId="2" borderId="13" xfId="2" applyNumberFormat="1" applyFont="1" applyFill="1" applyBorder="1"/>
    <xf numFmtId="4" fontId="17" fillId="4" borderId="9" xfId="2" applyNumberFormat="1" applyFont="1" applyFill="1" applyBorder="1"/>
    <xf numFmtId="0" fontId="17" fillId="3" borderId="6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33" sqref="J3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5" t="s">
        <v>41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4" t="s">
        <v>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4" t="s">
        <v>24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6" t="s">
        <v>31</v>
      </c>
      <c r="C7" s="106"/>
      <c r="D7" s="106"/>
      <c r="E7" s="106"/>
      <c r="F7" s="106"/>
      <c r="G7" s="5"/>
      <c r="H7" s="6"/>
      <c r="I7" s="6"/>
      <c r="J7" s="6"/>
      <c r="K7" s="22"/>
      <c r="L7" s="22"/>
    </row>
    <row r="8" spans="2:13" ht="25.5" x14ac:dyDescent="0.25">
      <c r="B8" s="103" t="s">
        <v>3</v>
      </c>
      <c r="C8" s="103"/>
      <c r="D8" s="103"/>
      <c r="E8" s="103"/>
      <c r="F8" s="10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04">
        <v>1</v>
      </c>
      <c r="C9" s="104"/>
      <c r="D9" s="104"/>
      <c r="E9" s="104"/>
      <c r="F9" s="10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99" t="s">
        <v>8</v>
      </c>
      <c r="C10" s="100"/>
      <c r="D10" s="100"/>
      <c r="E10" s="100"/>
      <c r="F10" s="101"/>
      <c r="G10" s="84">
        <v>2057009.48</v>
      </c>
      <c r="H10" s="85">
        <v>4213046</v>
      </c>
      <c r="I10" s="85">
        <v>4213046</v>
      </c>
      <c r="J10" s="85">
        <v>2192116.14</v>
      </c>
      <c r="K10" s="85"/>
      <c r="L10" s="85"/>
    </row>
    <row r="11" spans="2:13" x14ac:dyDescent="0.25">
      <c r="B11" s="102" t="s">
        <v>7</v>
      </c>
      <c r="C11" s="101"/>
      <c r="D11" s="101"/>
      <c r="E11" s="101"/>
      <c r="F11" s="101"/>
      <c r="G11" s="84">
        <v>0</v>
      </c>
      <c r="H11" s="85">
        <v>0</v>
      </c>
      <c r="I11" s="85">
        <v>0</v>
      </c>
      <c r="J11" s="85">
        <v>0</v>
      </c>
      <c r="K11" s="85"/>
      <c r="L11" s="85"/>
    </row>
    <row r="12" spans="2:13" x14ac:dyDescent="0.25">
      <c r="B12" s="96" t="s">
        <v>0</v>
      </c>
      <c r="C12" s="97"/>
      <c r="D12" s="97"/>
      <c r="E12" s="97"/>
      <c r="F12" s="98"/>
      <c r="G12" s="86">
        <f>G10+G11</f>
        <v>2057009.48</v>
      </c>
      <c r="H12" s="86">
        <f>H10+H11</f>
        <v>4213046</v>
      </c>
      <c r="I12" s="86">
        <f>I10+I11</f>
        <v>4213046</v>
      </c>
      <c r="J12" s="86">
        <f>J10+J11</f>
        <v>2192116.14</v>
      </c>
      <c r="K12" s="87">
        <f>J12/G12*100</f>
        <v>106.56811071186702</v>
      </c>
      <c r="L12" s="87">
        <f>J12/I12*100</f>
        <v>52.031621302022337</v>
      </c>
    </row>
    <row r="13" spans="2:13" x14ac:dyDescent="0.25">
      <c r="B13" s="112" t="s">
        <v>9</v>
      </c>
      <c r="C13" s="100"/>
      <c r="D13" s="100"/>
      <c r="E13" s="100"/>
      <c r="F13" s="100"/>
      <c r="G13" s="88">
        <v>2019785.41</v>
      </c>
      <c r="H13" s="85">
        <v>4103246</v>
      </c>
      <c r="I13" s="85">
        <v>4103246</v>
      </c>
      <c r="J13" s="85">
        <v>2120907.92</v>
      </c>
      <c r="K13" s="85"/>
      <c r="L13" s="85"/>
    </row>
    <row r="14" spans="2:13" x14ac:dyDescent="0.25">
      <c r="B14" s="102" t="s">
        <v>10</v>
      </c>
      <c r="C14" s="101"/>
      <c r="D14" s="101"/>
      <c r="E14" s="101"/>
      <c r="F14" s="101"/>
      <c r="G14" s="84">
        <v>28893.14</v>
      </c>
      <c r="H14" s="85">
        <v>109800</v>
      </c>
      <c r="I14" s="85">
        <v>109800</v>
      </c>
      <c r="J14" s="85">
        <v>59368.87</v>
      </c>
      <c r="K14" s="85"/>
      <c r="L14" s="85"/>
    </row>
    <row r="15" spans="2:13" x14ac:dyDescent="0.25">
      <c r="B15" s="14" t="s">
        <v>1</v>
      </c>
      <c r="C15" s="15"/>
      <c r="D15" s="15"/>
      <c r="E15" s="15"/>
      <c r="F15" s="15"/>
      <c r="G15" s="86">
        <f>G13+G14</f>
        <v>2048678.5499999998</v>
      </c>
      <c r="H15" s="86">
        <f>H13+H14</f>
        <v>4213046</v>
      </c>
      <c r="I15" s="86">
        <f>I13+I14</f>
        <v>4213046</v>
      </c>
      <c r="J15" s="86">
        <f>J13+J14</f>
        <v>2180276.79</v>
      </c>
      <c r="K15" s="87">
        <f>J15/G15*100</f>
        <v>106.42356703544343</v>
      </c>
      <c r="L15" s="87">
        <f>J15/I15*100</f>
        <v>51.750604906758682</v>
      </c>
    </row>
    <row r="16" spans="2:13" x14ac:dyDescent="0.25">
      <c r="B16" s="111" t="s">
        <v>2</v>
      </c>
      <c r="C16" s="97"/>
      <c r="D16" s="97"/>
      <c r="E16" s="97"/>
      <c r="F16" s="97"/>
      <c r="G16" s="89">
        <f>G12-G15</f>
        <v>8330.9300000001676</v>
      </c>
      <c r="H16" s="89">
        <f>H12-H15</f>
        <v>0</v>
      </c>
      <c r="I16" s="89">
        <f>I12-I15</f>
        <v>0</v>
      </c>
      <c r="J16" s="89">
        <f>J12-J15</f>
        <v>11839.350000000093</v>
      </c>
      <c r="K16" s="87">
        <f>J16/G16*100</f>
        <v>142.11318544267994</v>
      </c>
      <c r="L16" s="87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6" t="s">
        <v>28</v>
      </c>
      <c r="C18" s="106"/>
      <c r="D18" s="106"/>
      <c r="E18" s="106"/>
      <c r="F18" s="106"/>
      <c r="G18" s="7"/>
      <c r="H18" s="7"/>
      <c r="I18" s="7"/>
      <c r="J18" s="7"/>
      <c r="K18" s="1"/>
      <c r="L18" s="1"/>
      <c r="M18" s="1"/>
    </row>
    <row r="19" spans="1:49" ht="25.5" x14ac:dyDescent="0.25">
      <c r="B19" s="103" t="s">
        <v>3</v>
      </c>
      <c r="C19" s="103"/>
      <c r="D19" s="103"/>
      <c r="E19" s="103"/>
      <c r="F19" s="10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7">
        <v>1</v>
      </c>
      <c r="C20" s="108"/>
      <c r="D20" s="108"/>
      <c r="E20" s="108"/>
      <c r="F20" s="108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99" t="s">
        <v>11</v>
      </c>
      <c r="C21" s="109"/>
      <c r="D21" s="109"/>
      <c r="E21" s="109"/>
      <c r="F21" s="109"/>
      <c r="G21" s="90">
        <v>0</v>
      </c>
      <c r="H21" s="85">
        <v>0</v>
      </c>
      <c r="I21" s="85">
        <v>0</v>
      </c>
      <c r="J21" s="85">
        <v>0</v>
      </c>
      <c r="K21" s="85"/>
      <c r="L21" s="85"/>
    </row>
    <row r="22" spans="1:49" x14ac:dyDescent="0.25">
      <c r="B22" s="99" t="s">
        <v>12</v>
      </c>
      <c r="C22" s="100"/>
      <c r="D22" s="100"/>
      <c r="E22" s="100"/>
      <c r="F22" s="100"/>
      <c r="G22" s="88">
        <v>0</v>
      </c>
      <c r="H22" s="85">
        <v>0</v>
      </c>
      <c r="I22" s="85">
        <v>0</v>
      </c>
      <c r="J22" s="85">
        <v>0</v>
      </c>
      <c r="K22" s="85"/>
      <c r="L22" s="85"/>
    </row>
    <row r="23" spans="1:49" ht="15" customHeight="1" x14ac:dyDescent="0.25">
      <c r="B23" s="113" t="s">
        <v>23</v>
      </c>
      <c r="C23" s="114"/>
      <c r="D23" s="114"/>
      <c r="E23" s="114"/>
      <c r="F23" s="115"/>
      <c r="G23" s="91">
        <f>G21-G22</f>
        <v>0</v>
      </c>
      <c r="H23" s="91">
        <f>H21-H22</f>
        <v>0</v>
      </c>
      <c r="I23" s="91">
        <f>I21-I22</f>
        <v>0</v>
      </c>
      <c r="J23" s="91">
        <f>J21-J22</f>
        <v>0</v>
      </c>
      <c r="K23" s="92" t="e">
        <f>J23/G23*100</f>
        <v>#DIV/0!</v>
      </c>
      <c r="L23" s="92" t="e">
        <f>J23/I23*100</f>
        <v>#DIV/0!</v>
      </c>
    </row>
    <row r="24" spans="1:49" s="29" customFormat="1" ht="15" customHeight="1" x14ac:dyDescent="0.25">
      <c r="A24"/>
      <c r="B24" s="99" t="s">
        <v>5</v>
      </c>
      <c r="C24" s="100"/>
      <c r="D24" s="100"/>
      <c r="E24" s="100"/>
      <c r="F24" s="100"/>
      <c r="G24" s="88">
        <v>55832.4</v>
      </c>
      <c r="H24" s="85">
        <v>0</v>
      </c>
      <c r="I24" s="85">
        <v>0</v>
      </c>
      <c r="J24" s="85">
        <v>61196.11</v>
      </c>
      <c r="K24" s="85"/>
      <c r="L24" s="85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99" t="s">
        <v>27</v>
      </c>
      <c r="C25" s="100"/>
      <c r="D25" s="100"/>
      <c r="E25" s="100"/>
      <c r="F25" s="100"/>
      <c r="G25" s="88">
        <v>-64163.33</v>
      </c>
      <c r="H25" s="85">
        <v>0</v>
      </c>
      <c r="I25" s="85">
        <v>0</v>
      </c>
      <c r="J25" s="85">
        <v>-73035.460000000006</v>
      </c>
      <c r="K25" s="85"/>
      <c r="L25" s="8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13" t="s">
        <v>29</v>
      </c>
      <c r="C26" s="114"/>
      <c r="D26" s="114"/>
      <c r="E26" s="114"/>
      <c r="F26" s="115"/>
      <c r="G26" s="93">
        <f>G24+G25</f>
        <v>-8330.93</v>
      </c>
      <c r="H26" s="93">
        <f>H24+H25</f>
        <v>0</v>
      </c>
      <c r="I26" s="93">
        <f>I24+I25</f>
        <v>0</v>
      </c>
      <c r="J26" s="93">
        <f>J24+J25</f>
        <v>-11839.350000000006</v>
      </c>
      <c r="K26" s="92">
        <f>J26/G26*100</f>
        <v>142.11318544268175</v>
      </c>
      <c r="L26" s="92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0" t="s">
        <v>30</v>
      </c>
      <c r="C27" s="110"/>
      <c r="D27" s="110"/>
      <c r="E27" s="110"/>
      <c r="F27" s="110"/>
      <c r="G27" s="93">
        <f>G16+G26</f>
        <v>1.673470251262188E-10</v>
      </c>
      <c r="H27" s="93">
        <f>H16+H26</f>
        <v>0</v>
      </c>
      <c r="I27" s="93">
        <f>I16+I26</f>
        <v>0</v>
      </c>
      <c r="J27" s="93">
        <f>J16+J26</f>
        <v>8.7311491370201111E-11</v>
      </c>
      <c r="K27" s="92">
        <f>J27/G27*100</f>
        <v>52.173913043478258</v>
      </c>
      <c r="L27" s="92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zoomScale="90" zoomScaleNormal="90" workbookViewId="0">
      <selection activeCell="J72" sqref="J7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4" t="s">
        <v>26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4" t="s">
        <v>15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6" t="s">
        <v>3</v>
      </c>
      <c r="C8" s="117"/>
      <c r="D8" s="117"/>
      <c r="E8" s="117"/>
      <c r="F8" s="118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19">
        <v>1</v>
      </c>
      <c r="C9" s="120"/>
      <c r="D9" s="120"/>
      <c r="E9" s="120"/>
      <c r="F9" s="121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2057009.48</v>
      </c>
      <c r="H10" s="65">
        <f>H11</f>
        <v>4213046</v>
      </c>
      <c r="I10" s="65">
        <f>I11</f>
        <v>4213046</v>
      </c>
      <c r="J10" s="65">
        <f>J11</f>
        <v>2192116.1399999997</v>
      </c>
      <c r="K10" s="69">
        <f t="shared" ref="K10:K18" si="0">(J10*100)/G10</f>
        <v>106.56811071186701</v>
      </c>
      <c r="L10" s="69">
        <f t="shared" ref="L10:L18" si="1">(J10*100)/I10</f>
        <v>52.03162130202233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2057009.48</v>
      </c>
      <c r="H11" s="65">
        <f>H12+H15</f>
        <v>4213046</v>
      </c>
      <c r="I11" s="65">
        <f>I12+I15</f>
        <v>4213046</v>
      </c>
      <c r="J11" s="65">
        <f>J12+J15</f>
        <v>2192116.1399999997</v>
      </c>
      <c r="K11" s="65">
        <f t="shared" si="0"/>
        <v>106.56811071186701</v>
      </c>
      <c r="L11" s="65">
        <f t="shared" si="1"/>
        <v>52.03162130202233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32693.66</v>
      </c>
      <c r="H12" s="65">
        <f t="shared" si="2"/>
        <v>30950</v>
      </c>
      <c r="I12" s="65">
        <f t="shared" si="2"/>
        <v>30950</v>
      </c>
      <c r="J12" s="65">
        <f t="shared" si="2"/>
        <v>29956.28</v>
      </c>
      <c r="K12" s="65">
        <f t="shared" si="0"/>
        <v>91.627183986130646</v>
      </c>
      <c r="L12" s="65">
        <f t="shared" si="1"/>
        <v>96.78927302100162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32693.66</v>
      </c>
      <c r="H13" s="65">
        <f t="shared" si="2"/>
        <v>30950</v>
      </c>
      <c r="I13" s="65">
        <f t="shared" si="2"/>
        <v>30950</v>
      </c>
      <c r="J13" s="65">
        <f t="shared" si="2"/>
        <v>29956.28</v>
      </c>
      <c r="K13" s="65">
        <f t="shared" si="0"/>
        <v>91.627183986130646</v>
      </c>
      <c r="L13" s="65">
        <f t="shared" si="1"/>
        <v>96.78927302100162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32693.66</v>
      </c>
      <c r="H14" s="66">
        <v>30950</v>
      </c>
      <c r="I14" s="66">
        <v>30950</v>
      </c>
      <c r="J14" s="66">
        <v>29956.28</v>
      </c>
      <c r="K14" s="66">
        <f t="shared" si="0"/>
        <v>91.627183986130646</v>
      </c>
      <c r="L14" s="66">
        <f t="shared" si="1"/>
        <v>96.78927302100162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2024315.82</v>
      </c>
      <c r="H15" s="65">
        <f>H16</f>
        <v>4182096</v>
      </c>
      <c r="I15" s="65">
        <f>I16</f>
        <v>4182096</v>
      </c>
      <c r="J15" s="65">
        <f>J16</f>
        <v>2162159.86</v>
      </c>
      <c r="K15" s="65">
        <f t="shared" si="0"/>
        <v>106.80941376034892</v>
      </c>
      <c r="L15" s="65">
        <f t="shared" si="1"/>
        <v>51.70038803509054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2024315.82</v>
      </c>
      <c r="H16" s="65">
        <f>H17+H18</f>
        <v>4182096</v>
      </c>
      <c r="I16" s="65">
        <f>I17+I18</f>
        <v>4182096</v>
      </c>
      <c r="J16" s="65">
        <f>J17+J18</f>
        <v>2162159.86</v>
      </c>
      <c r="K16" s="65">
        <f t="shared" si="0"/>
        <v>106.80941376034892</v>
      </c>
      <c r="L16" s="65">
        <f t="shared" si="1"/>
        <v>51.70038803509054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2006403.61</v>
      </c>
      <c r="H17" s="66">
        <v>4082096</v>
      </c>
      <c r="I17" s="66">
        <v>4082096</v>
      </c>
      <c r="J17" s="66">
        <v>2112499.17</v>
      </c>
      <c r="K17" s="66">
        <f t="shared" si="0"/>
        <v>105.28784734393494</v>
      </c>
      <c r="L17" s="66">
        <f t="shared" si="1"/>
        <v>51.750354964704407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17912.21</v>
      </c>
      <c r="H18" s="66">
        <v>100000</v>
      </c>
      <c r="I18" s="66">
        <v>100000</v>
      </c>
      <c r="J18" s="66">
        <v>49660.69</v>
      </c>
      <c r="K18" s="66">
        <f t="shared" si="0"/>
        <v>277.24490724483468</v>
      </c>
      <c r="L18" s="66">
        <f t="shared" si="1"/>
        <v>49.660690000000002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6" t="s">
        <v>3</v>
      </c>
      <c r="C21" s="117"/>
      <c r="D21" s="117"/>
      <c r="E21" s="117"/>
      <c r="F21" s="118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19">
        <v>1</v>
      </c>
      <c r="C22" s="120"/>
      <c r="D22" s="120"/>
      <c r="E22" s="120"/>
      <c r="F22" s="121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G24+G65</f>
        <v>2048678.55</v>
      </c>
      <c r="H23" s="65">
        <f>H24+H65</f>
        <v>4213046</v>
      </c>
      <c r="I23" s="65">
        <f>I24+I65</f>
        <v>4213046</v>
      </c>
      <c r="J23" s="65">
        <f>J24+J65</f>
        <v>2180276.79</v>
      </c>
      <c r="K23" s="70">
        <f t="shared" ref="K23:K54" si="3">(J23*100)/G23</f>
        <v>106.42356703544341</v>
      </c>
      <c r="L23" s="70">
        <f t="shared" ref="L23:L54" si="4">(J23*100)/I23</f>
        <v>51.750604906758674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G25+G35+G62</f>
        <v>2019785.4100000001</v>
      </c>
      <c r="H24" s="65">
        <f>H25+H35+H62</f>
        <v>4103246</v>
      </c>
      <c r="I24" s="65">
        <f>I25+I35+I62</f>
        <v>4103246</v>
      </c>
      <c r="J24" s="65">
        <f>J25+J35+J62</f>
        <v>2120907.92</v>
      </c>
      <c r="K24" s="65">
        <f t="shared" si="3"/>
        <v>105.00659671563821</v>
      </c>
      <c r="L24" s="65">
        <f t="shared" si="4"/>
        <v>51.688539268666808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G26+G30+G32</f>
        <v>1629673.1800000002</v>
      </c>
      <c r="H25" s="65">
        <f>H26+H30+H32</f>
        <v>3404176</v>
      </c>
      <c r="I25" s="65">
        <f>I26+I30+I32</f>
        <v>3404176</v>
      </c>
      <c r="J25" s="65">
        <f>J26+J30+J32</f>
        <v>1741378.9100000001</v>
      </c>
      <c r="K25" s="65">
        <f t="shared" si="3"/>
        <v>106.85448661553109</v>
      </c>
      <c r="L25" s="65">
        <f t="shared" si="4"/>
        <v>51.154197374048813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G27+G28+G29</f>
        <v>1201680.6200000001</v>
      </c>
      <c r="H26" s="65">
        <f>H27+H28+H29</f>
        <v>2581100</v>
      </c>
      <c r="I26" s="65">
        <f>I27+I28+I29</f>
        <v>2581100</v>
      </c>
      <c r="J26" s="65">
        <f>J27+J28+J29</f>
        <v>1326888.06</v>
      </c>
      <c r="K26" s="65">
        <f t="shared" si="3"/>
        <v>110.41936084481415</v>
      </c>
      <c r="L26" s="65">
        <f t="shared" si="4"/>
        <v>51.407851691139435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1120170.6200000001</v>
      </c>
      <c r="H27" s="66">
        <v>2535000</v>
      </c>
      <c r="I27" s="66">
        <v>2535000</v>
      </c>
      <c r="J27" s="66">
        <v>1245478.7</v>
      </c>
      <c r="K27" s="66">
        <f t="shared" si="3"/>
        <v>111.18651728251896</v>
      </c>
      <c r="L27" s="66">
        <f t="shared" si="4"/>
        <v>49.131309664694278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81510</v>
      </c>
      <c r="H28" s="66">
        <v>46000</v>
      </c>
      <c r="I28" s="66">
        <v>46000</v>
      </c>
      <c r="J28" s="66">
        <v>81409.36</v>
      </c>
      <c r="K28" s="66">
        <f t="shared" si="3"/>
        <v>99.876530487056797</v>
      </c>
      <c r="L28" s="66">
        <f t="shared" si="4"/>
        <v>176.97686956521738</v>
      </c>
    </row>
    <row r="29" spans="2:12" x14ac:dyDescent="0.25">
      <c r="B29" s="66"/>
      <c r="C29" s="66"/>
      <c r="D29" s="66"/>
      <c r="E29" s="66" t="s">
        <v>76</v>
      </c>
      <c r="F29" s="66" t="s">
        <v>77</v>
      </c>
      <c r="G29" s="66">
        <v>0</v>
      </c>
      <c r="H29" s="66">
        <v>100</v>
      </c>
      <c r="I29" s="66">
        <v>100</v>
      </c>
      <c r="J29" s="66">
        <v>0</v>
      </c>
      <c r="K29" s="66" t="e">
        <f t="shared" si="3"/>
        <v>#DIV/0!</v>
      </c>
      <c r="L29" s="66">
        <f t="shared" si="4"/>
        <v>0</v>
      </c>
    </row>
    <row r="30" spans="2:12" x14ac:dyDescent="0.25">
      <c r="B30" s="65"/>
      <c r="C30" s="65"/>
      <c r="D30" s="65" t="s">
        <v>78</v>
      </c>
      <c r="E30" s="65"/>
      <c r="F30" s="65" t="s">
        <v>79</v>
      </c>
      <c r="G30" s="65">
        <f>G31</f>
        <v>117967.69</v>
      </c>
      <c r="H30" s="65">
        <f>H31</f>
        <v>121000</v>
      </c>
      <c r="I30" s="65">
        <f>I31</f>
        <v>121000</v>
      </c>
      <c r="J30" s="65">
        <f>J31</f>
        <v>75000.59</v>
      </c>
      <c r="K30" s="65">
        <f t="shared" si="3"/>
        <v>63.577230341629985</v>
      </c>
      <c r="L30" s="65">
        <f t="shared" si="4"/>
        <v>61.983958677685948</v>
      </c>
    </row>
    <row r="31" spans="2:12" x14ac:dyDescent="0.25">
      <c r="B31" s="66"/>
      <c r="C31" s="66"/>
      <c r="D31" s="66"/>
      <c r="E31" s="66" t="s">
        <v>80</v>
      </c>
      <c r="F31" s="66" t="s">
        <v>79</v>
      </c>
      <c r="G31" s="66">
        <v>117967.69</v>
      </c>
      <c r="H31" s="66">
        <v>121000</v>
      </c>
      <c r="I31" s="66">
        <v>121000</v>
      </c>
      <c r="J31" s="66">
        <v>75000.59</v>
      </c>
      <c r="K31" s="66">
        <f t="shared" si="3"/>
        <v>63.577230341629985</v>
      </c>
      <c r="L31" s="66">
        <f t="shared" si="4"/>
        <v>61.983958677685948</v>
      </c>
    </row>
    <row r="32" spans="2:12" x14ac:dyDescent="0.25">
      <c r="B32" s="65"/>
      <c r="C32" s="65"/>
      <c r="D32" s="65" t="s">
        <v>81</v>
      </c>
      <c r="E32" s="65"/>
      <c r="F32" s="65" t="s">
        <v>82</v>
      </c>
      <c r="G32" s="65">
        <f>G33+G34</f>
        <v>310024.87</v>
      </c>
      <c r="H32" s="65">
        <f>H33+H34</f>
        <v>702076</v>
      </c>
      <c r="I32" s="65">
        <f>I33+I34</f>
        <v>702076</v>
      </c>
      <c r="J32" s="65">
        <f>J33+J34</f>
        <v>339490.26</v>
      </c>
      <c r="K32" s="65">
        <f t="shared" si="3"/>
        <v>109.50420203385619</v>
      </c>
      <c r="L32" s="65">
        <f t="shared" si="4"/>
        <v>48.355200861445198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131605.07</v>
      </c>
      <c r="H33" s="66">
        <v>285000</v>
      </c>
      <c r="I33" s="66">
        <v>285000</v>
      </c>
      <c r="J33" s="66">
        <v>148407.37</v>
      </c>
      <c r="K33" s="66">
        <f t="shared" si="3"/>
        <v>112.7672132996092</v>
      </c>
      <c r="L33" s="66">
        <f t="shared" si="4"/>
        <v>52.072761403508771</v>
      </c>
    </row>
    <row r="34" spans="2:12" x14ac:dyDescent="0.25">
      <c r="B34" s="66"/>
      <c r="C34" s="66"/>
      <c r="D34" s="66"/>
      <c r="E34" s="66" t="s">
        <v>85</v>
      </c>
      <c r="F34" s="66" t="s">
        <v>86</v>
      </c>
      <c r="G34" s="66">
        <v>178419.8</v>
      </c>
      <c r="H34" s="66">
        <v>417076</v>
      </c>
      <c r="I34" s="66">
        <v>417076</v>
      </c>
      <c r="J34" s="66">
        <v>191082.89</v>
      </c>
      <c r="K34" s="66">
        <f t="shared" si="3"/>
        <v>107.09735690769747</v>
      </c>
      <c r="L34" s="66">
        <f t="shared" si="4"/>
        <v>45.814885056920083</v>
      </c>
    </row>
    <row r="35" spans="2:12" x14ac:dyDescent="0.25">
      <c r="B35" s="65"/>
      <c r="C35" s="65" t="s">
        <v>87</v>
      </c>
      <c r="D35" s="65"/>
      <c r="E35" s="65"/>
      <c r="F35" s="65" t="s">
        <v>88</v>
      </c>
      <c r="G35" s="65">
        <f>G36+G40+G47+G56</f>
        <v>387000.24000000005</v>
      </c>
      <c r="H35" s="65">
        <f>H36+H40+H47+H56</f>
        <v>693070</v>
      </c>
      <c r="I35" s="65">
        <f>I36+I40+I47+I56</f>
        <v>693070</v>
      </c>
      <c r="J35" s="65">
        <f>J36+J40+J47+J56</f>
        <v>377128.79999999993</v>
      </c>
      <c r="K35" s="65">
        <f t="shared" si="3"/>
        <v>97.449241891943004</v>
      </c>
      <c r="L35" s="65">
        <f t="shared" si="4"/>
        <v>54.414243871470411</v>
      </c>
    </row>
    <row r="36" spans="2:12" x14ac:dyDescent="0.25">
      <c r="B36" s="65"/>
      <c r="C36" s="65"/>
      <c r="D36" s="65" t="s">
        <v>89</v>
      </c>
      <c r="E36" s="65"/>
      <c r="F36" s="65" t="s">
        <v>90</v>
      </c>
      <c r="G36" s="65">
        <f>G37+G38+G39</f>
        <v>68109.27</v>
      </c>
      <c r="H36" s="65">
        <f>H37+H38+H39</f>
        <v>113510</v>
      </c>
      <c r="I36" s="65">
        <f>I37+I38+I39</f>
        <v>113510</v>
      </c>
      <c r="J36" s="65">
        <f>J37+J38+J39</f>
        <v>71944.09</v>
      </c>
      <c r="K36" s="65">
        <f t="shared" si="3"/>
        <v>105.63039363070547</v>
      </c>
      <c r="L36" s="65">
        <f t="shared" si="4"/>
        <v>63.381279182450882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1272.99</v>
      </c>
      <c r="H37" s="66">
        <v>1910</v>
      </c>
      <c r="I37" s="66">
        <v>1910</v>
      </c>
      <c r="J37" s="66">
        <v>2937.04</v>
      </c>
      <c r="K37" s="66">
        <f t="shared" si="3"/>
        <v>230.71980141242273</v>
      </c>
      <c r="L37" s="66">
        <f t="shared" si="4"/>
        <v>153.77172774869109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65121.279999999999</v>
      </c>
      <c r="H38" s="66">
        <v>110000</v>
      </c>
      <c r="I38" s="66">
        <v>110000</v>
      </c>
      <c r="J38" s="66">
        <v>68296.45</v>
      </c>
      <c r="K38" s="66">
        <f t="shared" si="3"/>
        <v>104.87577946870823</v>
      </c>
      <c r="L38" s="66">
        <f t="shared" si="4"/>
        <v>62.087681818181821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1715</v>
      </c>
      <c r="H39" s="66">
        <v>1600</v>
      </c>
      <c r="I39" s="66">
        <v>1600</v>
      </c>
      <c r="J39" s="66">
        <v>710.6</v>
      </c>
      <c r="K39" s="66">
        <f t="shared" si="3"/>
        <v>41.434402332361515</v>
      </c>
      <c r="L39" s="66">
        <f t="shared" si="4"/>
        <v>44.412500000000001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G41+G42+G43+G44+G45+G46</f>
        <v>224095.91999999998</v>
      </c>
      <c r="H40" s="65">
        <f>H41+H42+H43+H44+H45+H46</f>
        <v>400765</v>
      </c>
      <c r="I40" s="65">
        <f>I41+I42+I43+I44+I45+I46</f>
        <v>400765</v>
      </c>
      <c r="J40" s="65">
        <f>J41+J42+J43+J44+J45+J46</f>
        <v>199069.78999999995</v>
      </c>
      <c r="K40" s="65">
        <f t="shared" si="3"/>
        <v>88.832402660432194</v>
      </c>
      <c r="L40" s="65">
        <f t="shared" si="4"/>
        <v>49.672448941399573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27147.3</v>
      </c>
      <c r="H41" s="66">
        <v>69500</v>
      </c>
      <c r="I41" s="66">
        <v>69500</v>
      </c>
      <c r="J41" s="66">
        <v>18469</v>
      </c>
      <c r="K41" s="66">
        <f t="shared" si="3"/>
        <v>68.032548356558479</v>
      </c>
      <c r="L41" s="66">
        <f t="shared" si="4"/>
        <v>26.574100719424461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135317.24</v>
      </c>
      <c r="H42" s="66">
        <v>167480</v>
      </c>
      <c r="I42" s="66">
        <v>167480</v>
      </c>
      <c r="J42" s="66">
        <v>125594.48</v>
      </c>
      <c r="K42" s="66">
        <f t="shared" si="3"/>
        <v>92.814840148971413</v>
      </c>
      <c r="L42" s="66">
        <f t="shared" si="4"/>
        <v>74.990733221877235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39373.85</v>
      </c>
      <c r="H43" s="66">
        <v>115085</v>
      </c>
      <c r="I43" s="66">
        <v>115085</v>
      </c>
      <c r="J43" s="66">
        <v>40582.92</v>
      </c>
      <c r="K43" s="66">
        <f t="shared" si="3"/>
        <v>103.07074365346544</v>
      </c>
      <c r="L43" s="66">
        <f t="shared" si="4"/>
        <v>35.263431376808448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7015.34</v>
      </c>
      <c r="H44" s="66">
        <v>15000</v>
      </c>
      <c r="I44" s="66">
        <v>15000</v>
      </c>
      <c r="J44" s="66">
        <v>5648.3</v>
      </c>
      <c r="K44" s="66">
        <f t="shared" si="3"/>
        <v>80.513560283607063</v>
      </c>
      <c r="L44" s="66">
        <f t="shared" si="4"/>
        <v>37.655333333333331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13596.32</v>
      </c>
      <c r="H45" s="66">
        <v>12500</v>
      </c>
      <c r="I45" s="66">
        <v>12500</v>
      </c>
      <c r="J45" s="66">
        <v>5976.29</v>
      </c>
      <c r="K45" s="66">
        <f t="shared" si="3"/>
        <v>43.955202584228672</v>
      </c>
      <c r="L45" s="66">
        <f t="shared" si="4"/>
        <v>47.810319999999997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1645.87</v>
      </c>
      <c r="H46" s="66">
        <v>21200</v>
      </c>
      <c r="I46" s="66">
        <v>21200</v>
      </c>
      <c r="J46" s="66">
        <v>2798.8</v>
      </c>
      <c r="K46" s="66">
        <f t="shared" si="3"/>
        <v>170.04988243299897</v>
      </c>
      <c r="L46" s="66">
        <f t="shared" si="4"/>
        <v>13.20188679245283</v>
      </c>
    </row>
    <row r="47" spans="2:12" x14ac:dyDescent="0.25">
      <c r="B47" s="65"/>
      <c r="C47" s="65"/>
      <c r="D47" s="65" t="s">
        <v>111</v>
      </c>
      <c r="E47" s="65"/>
      <c r="F47" s="65" t="s">
        <v>112</v>
      </c>
      <c r="G47" s="65">
        <f>G48+G49+G50+G51+G52+G53+G54+G55</f>
        <v>75829.600000000006</v>
      </c>
      <c r="H47" s="65">
        <f>H48+H49+H50+H51+H52+H53+H54+H55</f>
        <v>146760</v>
      </c>
      <c r="I47" s="65">
        <f>I48+I49+I50+I51+I52+I53+I54+I55</f>
        <v>146760</v>
      </c>
      <c r="J47" s="65">
        <f>J48+J49+J50+J51+J52+J53+J54+J55</f>
        <v>85047.37</v>
      </c>
      <c r="K47" s="65">
        <f t="shared" si="3"/>
        <v>112.15589954318629</v>
      </c>
      <c r="L47" s="65">
        <f t="shared" si="4"/>
        <v>57.949965930771327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5890.73</v>
      </c>
      <c r="H48" s="66">
        <v>8500</v>
      </c>
      <c r="I48" s="66">
        <v>8500</v>
      </c>
      <c r="J48" s="66">
        <v>4868.2299999999996</v>
      </c>
      <c r="K48" s="66">
        <f t="shared" si="3"/>
        <v>82.642219215615043</v>
      </c>
      <c r="L48" s="66">
        <f t="shared" si="4"/>
        <v>57.273294117647062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13479.51</v>
      </c>
      <c r="H49" s="66">
        <v>21500</v>
      </c>
      <c r="I49" s="66">
        <v>21500</v>
      </c>
      <c r="J49" s="66">
        <v>9171.08</v>
      </c>
      <c r="K49" s="66">
        <f t="shared" si="3"/>
        <v>68.037191262887148</v>
      </c>
      <c r="L49" s="66">
        <f t="shared" si="4"/>
        <v>42.656186046511628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0</v>
      </c>
      <c r="H50" s="66">
        <v>2000</v>
      </c>
      <c r="I50" s="66">
        <v>2000</v>
      </c>
      <c r="J50" s="66">
        <v>0</v>
      </c>
      <c r="K50" s="66" t="e">
        <f t="shared" si="3"/>
        <v>#DIV/0!</v>
      </c>
      <c r="L50" s="66">
        <f t="shared" si="4"/>
        <v>0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33177.410000000003</v>
      </c>
      <c r="H51" s="66">
        <v>59600</v>
      </c>
      <c r="I51" s="66">
        <v>59600</v>
      </c>
      <c r="J51" s="66">
        <v>30780.09</v>
      </c>
      <c r="K51" s="66">
        <f t="shared" si="3"/>
        <v>92.77424006274147</v>
      </c>
      <c r="L51" s="66">
        <f t="shared" si="4"/>
        <v>51.644446308724831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15746.92</v>
      </c>
      <c r="H52" s="66">
        <v>34100</v>
      </c>
      <c r="I52" s="66">
        <v>34100</v>
      </c>
      <c r="J52" s="66">
        <v>20784.41</v>
      </c>
      <c r="K52" s="66">
        <f t="shared" si="3"/>
        <v>131.99031937674161</v>
      </c>
      <c r="L52" s="66">
        <f t="shared" si="4"/>
        <v>60.95134897360704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767.33</v>
      </c>
      <c r="H53" s="66">
        <v>4000</v>
      </c>
      <c r="I53" s="66">
        <v>4000</v>
      </c>
      <c r="J53" s="66">
        <v>11052.08</v>
      </c>
      <c r="K53" s="66">
        <f t="shared" si="3"/>
        <v>1440.3294540810341</v>
      </c>
      <c r="L53" s="66">
        <f t="shared" si="4"/>
        <v>276.30200000000002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26.14</v>
      </c>
      <c r="H54" s="66">
        <v>60</v>
      </c>
      <c r="I54" s="66">
        <v>60</v>
      </c>
      <c r="J54" s="66">
        <v>204.06</v>
      </c>
      <c r="K54" s="66">
        <f t="shared" si="3"/>
        <v>780.64269319051266</v>
      </c>
      <c r="L54" s="66">
        <f t="shared" si="4"/>
        <v>340.1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6741.56</v>
      </c>
      <c r="H55" s="66">
        <v>17000</v>
      </c>
      <c r="I55" s="66">
        <v>17000</v>
      </c>
      <c r="J55" s="66">
        <v>8187.42</v>
      </c>
      <c r="K55" s="66">
        <f t="shared" ref="K55:K79" si="5">(J55*100)/G55</f>
        <v>121.44696479746527</v>
      </c>
      <c r="L55" s="66">
        <f t="shared" ref="L55:L79" si="6">(J55*100)/I55</f>
        <v>48.16129411764706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G57+G58+G59+G60+G61</f>
        <v>18965.45</v>
      </c>
      <c r="H56" s="65">
        <f>H57+H58+H59+H60+H61</f>
        <v>32035</v>
      </c>
      <c r="I56" s="65">
        <f>I57+I58+I59+I60+I61</f>
        <v>32035</v>
      </c>
      <c r="J56" s="65">
        <f>J57+J58+J59+J60+J61</f>
        <v>21067.550000000003</v>
      </c>
      <c r="K56" s="65">
        <f t="shared" si="5"/>
        <v>111.08383929724842</v>
      </c>
      <c r="L56" s="65">
        <f t="shared" si="6"/>
        <v>65.764164195411269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15782.33</v>
      </c>
      <c r="H57" s="66">
        <v>26000</v>
      </c>
      <c r="I57" s="66">
        <v>26000</v>
      </c>
      <c r="J57" s="66">
        <v>16486.46</v>
      </c>
      <c r="K57" s="66">
        <f t="shared" si="5"/>
        <v>104.46150853517827</v>
      </c>
      <c r="L57" s="66">
        <f t="shared" si="6"/>
        <v>63.409461538461535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1053.01</v>
      </c>
      <c r="H58" s="66">
        <v>1300</v>
      </c>
      <c r="I58" s="66">
        <v>1300</v>
      </c>
      <c r="J58" s="66">
        <v>1918.96</v>
      </c>
      <c r="K58" s="66">
        <f t="shared" si="5"/>
        <v>182.23568627078566</v>
      </c>
      <c r="L58" s="66">
        <f t="shared" si="6"/>
        <v>147.6123076923077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289.47000000000003</v>
      </c>
      <c r="H59" s="66">
        <v>735</v>
      </c>
      <c r="I59" s="66">
        <v>735</v>
      </c>
      <c r="J59" s="66">
        <v>302.49</v>
      </c>
      <c r="K59" s="66">
        <f t="shared" si="5"/>
        <v>104.49787542750543</v>
      </c>
      <c r="L59" s="66">
        <f t="shared" si="6"/>
        <v>41.155102040816324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3000</v>
      </c>
      <c r="I60" s="66">
        <v>3000</v>
      </c>
      <c r="J60" s="66">
        <v>1465.56</v>
      </c>
      <c r="K60" s="66" t="e">
        <f t="shared" si="5"/>
        <v>#DIV/0!</v>
      </c>
      <c r="L60" s="66">
        <f t="shared" si="6"/>
        <v>48.851999999999997</v>
      </c>
    </row>
    <row r="61" spans="2:12" x14ac:dyDescent="0.25">
      <c r="B61" s="66"/>
      <c r="C61" s="66"/>
      <c r="D61" s="66"/>
      <c r="E61" s="66" t="s">
        <v>139</v>
      </c>
      <c r="F61" s="66" t="s">
        <v>130</v>
      </c>
      <c r="G61" s="66">
        <v>1840.64</v>
      </c>
      <c r="H61" s="66">
        <v>1000</v>
      </c>
      <c r="I61" s="66">
        <v>1000</v>
      </c>
      <c r="J61" s="66">
        <v>894.08</v>
      </c>
      <c r="K61" s="66">
        <f t="shared" si="5"/>
        <v>48.574408901251736</v>
      </c>
      <c r="L61" s="66">
        <f t="shared" si="6"/>
        <v>89.408000000000001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 t="shared" ref="G62:J63" si="7">G63</f>
        <v>3111.99</v>
      </c>
      <c r="H62" s="65">
        <f t="shared" si="7"/>
        <v>6000</v>
      </c>
      <c r="I62" s="65">
        <f t="shared" si="7"/>
        <v>6000</v>
      </c>
      <c r="J62" s="65">
        <f t="shared" si="7"/>
        <v>2400.21</v>
      </c>
      <c r="K62" s="65">
        <f t="shared" si="5"/>
        <v>77.127818534121261</v>
      </c>
      <c r="L62" s="65">
        <f t="shared" si="6"/>
        <v>40.003500000000003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 t="shared" si="7"/>
        <v>3111.99</v>
      </c>
      <c r="H63" s="65">
        <f t="shared" si="7"/>
        <v>6000</v>
      </c>
      <c r="I63" s="65">
        <f t="shared" si="7"/>
        <v>6000</v>
      </c>
      <c r="J63" s="65">
        <f t="shared" si="7"/>
        <v>2400.21</v>
      </c>
      <c r="K63" s="65">
        <f t="shared" si="5"/>
        <v>77.127818534121261</v>
      </c>
      <c r="L63" s="65">
        <f t="shared" si="6"/>
        <v>40.003500000000003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3111.99</v>
      </c>
      <c r="H64" s="66">
        <v>6000</v>
      </c>
      <c r="I64" s="66">
        <v>6000</v>
      </c>
      <c r="J64" s="66">
        <v>2400.21</v>
      </c>
      <c r="K64" s="66">
        <f t="shared" si="5"/>
        <v>77.127818534121261</v>
      </c>
      <c r="L64" s="66">
        <f t="shared" si="6"/>
        <v>40.003500000000003</v>
      </c>
    </row>
    <row r="65" spans="2:12" x14ac:dyDescent="0.25">
      <c r="B65" s="65" t="s">
        <v>146</v>
      </c>
      <c r="C65" s="65"/>
      <c r="D65" s="65"/>
      <c r="E65" s="65"/>
      <c r="F65" s="65" t="s">
        <v>147</v>
      </c>
      <c r="G65" s="65">
        <f>G66+G77</f>
        <v>28893.14</v>
      </c>
      <c r="H65" s="65">
        <f>H66+H77</f>
        <v>109800</v>
      </c>
      <c r="I65" s="65">
        <f>I66+I77</f>
        <v>109800</v>
      </c>
      <c r="J65" s="65">
        <f>J66+J77</f>
        <v>59368.869999999995</v>
      </c>
      <c r="K65" s="65">
        <f t="shared" si="5"/>
        <v>205.47739013482092</v>
      </c>
      <c r="L65" s="65">
        <f t="shared" si="6"/>
        <v>54.070009107468124</v>
      </c>
    </row>
    <row r="66" spans="2:12" x14ac:dyDescent="0.25">
      <c r="B66" s="65"/>
      <c r="C66" s="65" t="s">
        <v>148</v>
      </c>
      <c r="D66" s="65"/>
      <c r="E66" s="65"/>
      <c r="F66" s="65" t="s">
        <v>149</v>
      </c>
      <c r="G66" s="65">
        <f>G67+G75</f>
        <v>10980.929999999998</v>
      </c>
      <c r="H66" s="65">
        <f>H67+H75</f>
        <v>47800</v>
      </c>
      <c r="I66" s="65">
        <f>I67+I75</f>
        <v>47800</v>
      </c>
      <c r="J66" s="65">
        <f>J67+J75</f>
        <v>26379.53</v>
      </c>
      <c r="K66" s="65">
        <f t="shared" si="5"/>
        <v>240.23038121543442</v>
      </c>
      <c r="L66" s="65">
        <f t="shared" si="6"/>
        <v>55.187301255230125</v>
      </c>
    </row>
    <row r="67" spans="2:12" x14ac:dyDescent="0.25">
      <c r="B67" s="65"/>
      <c r="C67" s="65"/>
      <c r="D67" s="65" t="s">
        <v>150</v>
      </c>
      <c r="E67" s="65"/>
      <c r="F67" s="65" t="s">
        <v>151</v>
      </c>
      <c r="G67" s="65">
        <f>G68+G69+G70+G71+G72+G73+G74</f>
        <v>10980.929999999998</v>
      </c>
      <c r="H67" s="65">
        <f>H68+H69+H70+H71+H72+H73+H74</f>
        <v>47800</v>
      </c>
      <c r="I67" s="65">
        <f>I68+I69+I70+I71+I72+I73+I74</f>
        <v>47800</v>
      </c>
      <c r="J67" s="65">
        <f>J68+J69+J70+J71+J72+J73+J74</f>
        <v>26379.53</v>
      </c>
      <c r="K67" s="65">
        <f t="shared" si="5"/>
        <v>240.23038121543442</v>
      </c>
      <c r="L67" s="65">
        <f t="shared" si="6"/>
        <v>55.187301255230125</v>
      </c>
    </row>
    <row r="68" spans="2:12" x14ac:dyDescent="0.25">
      <c r="B68" s="66"/>
      <c r="C68" s="66"/>
      <c r="D68" s="66"/>
      <c r="E68" s="66" t="s">
        <v>152</v>
      </c>
      <c r="F68" s="66" t="s">
        <v>153</v>
      </c>
      <c r="G68" s="66">
        <v>3745.13</v>
      </c>
      <c r="H68" s="66">
        <v>2000</v>
      </c>
      <c r="I68" s="66">
        <v>2000</v>
      </c>
      <c r="J68" s="66">
        <v>2768.53</v>
      </c>
      <c r="K68" s="66">
        <f t="shared" si="5"/>
        <v>73.923468611236459</v>
      </c>
      <c r="L68" s="66">
        <f t="shared" si="6"/>
        <v>138.4265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1977.96</v>
      </c>
      <c r="H69" s="66">
        <v>2000</v>
      </c>
      <c r="I69" s="66">
        <v>2000</v>
      </c>
      <c r="J69" s="66">
        <v>576.94000000000005</v>
      </c>
      <c r="K69" s="66">
        <f t="shared" si="5"/>
        <v>29.168436166555441</v>
      </c>
      <c r="L69" s="66">
        <f t="shared" si="6"/>
        <v>28.847000000000001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3470.06</v>
      </c>
      <c r="H70" s="66">
        <v>22000</v>
      </c>
      <c r="I70" s="66">
        <v>22000</v>
      </c>
      <c r="J70" s="66">
        <v>2564.77</v>
      </c>
      <c r="K70" s="66">
        <f t="shared" si="5"/>
        <v>73.9114021083209</v>
      </c>
      <c r="L70" s="66">
        <f t="shared" si="6"/>
        <v>11.658045454545455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0</v>
      </c>
      <c r="H71" s="66">
        <v>0</v>
      </c>
      <c r="I71" s="66">
        <v>0</v>
      </c>
      <c r="J71" s="66">
        <v>336</v>
      </c>
      <c r="K71" s="66" t="e">
        <f t="shared" si="5"/>
        <v>#DIV/0!</v>
      </c>
      <c r="L71" s="66" t="e">
        <f t="shared" si="6"/>
        <v>#DIV/0!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779.48</v>
      </c>
      <c r="H72" s="66">
        <v>1800</v>
      </c>
      <c r="I72" s="66">
        <v>1800</v>
      </c>
      <c r="J72" s="66">
        <v>150.47999999999999</v>
      </c>
      <c r="K72" s="66">
        <f t="shared" si="5"/>
        <v>19.305177810848257</v>
      </c>
      <c r="L72" s="66">
        <f t="shared" si="6"/>
        <v>8.36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1008.3</v>
      </c>
      <c r="H73" s="66">
        <v>0</v>
      </c>
      <c r="I73" s="66">
        <v>0</v>
      </c>
      <c r="J73" s="66"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0</v>
      </c>
      <c r="H74" s="66">
        <v>20000</v>
      </c>
      <c r="I74" s="66">
        <v>20000</v>
      </c>
      <c r="J74" s="66">
        <v>19982.810000000001</v>
      </c>
      <c r="K74" s="66" t="e">
        <f t="shared" si="5"/>
        <v>#DIV/0!</v>
      </c>
      <c r="L74" s="66">
        <f t="shared" si="6"/>
        <v>99.914050000000003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>G76</f>
        <v>0</v>
      </c>
      <c r="H75" s="65">
        <f>H76</f>
        <v>0</v>
      </c>
      <c r="I75" s="65">
        <f>I76</f>
        <v>0</v>
      </c>
      <c r="J75" s="65">
        <f>J76</f>
        <v>0</v>
      </c>
      <c r="K75" s="65" t="e">
        <f t="shared" si="5"/>
        <v>#DIV/0!</v>
      </c>
      <c r="L75" s="65" t="e">
        <f t="shared" si="6"/>
        <v>#DIV/0!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0</v>
      </c>
      <c r="H76" s="66">
        <v>0</v>
      </c>
      <c r="I76" s="66">
        <v>0</v>
      </c>
      <c r="J76" s="66">
        <v>0</v>
      </c>
      <c r="K76" s="66" t="e">
        <f t="shared" si="5"/>
        <v>#DIV/0!</v>
      </c>
      <c r="L76" s="66" t="e">
        <f t="shared" si="6"/>
        <v>#DIV/0!</v>
      </c>
    </row>
    <row r="77" spans="2:12" x14ac:dyDescent="0.25">
      <c r="B77" s="65"/>
      <c r="C77" s="65" t="s">
        <v>170</v>
      </c>
      <c r="D77" s="65"/>
      <c r="E77" s="65"/>
      <c r="F77" s="65" t="s">
        <v>171</v>
      </c>
      <c r="G77" s="65">
        <f t="shared" ref="G77:J78" si="8">G78</f>
        <v>17912.21</v>
      </c>
      <c r="H77" s="65">
        <f t="shared" si="8"/>
        <v>62000</v>
      </c>
      <c r="I77" s="65">
        <f t="shared" si="8"/>
        <v>62000</v>
      </c>
      <c r="J77" s="65">
        <f t="shared" si="8"/>
        <v>32989.339999999997</v>
      </c>
      <c r="K77" s="65">
        <f t="shared" si="5"/>
        <v>184.17236064114925</v>
      </c>
      <c r="L77" s="65">
        <f t="shared" si="6"/>
        <v>53.208612903225806</v>
      </c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 t="shared" si="8"/>
        <v>17912.21</v>
      </c>
      <c r="H78" s="65">
        <f t="shared" si="8"/>
        <v>62000</v>
      </c>
      <c r="I78" s="65">
        <f t="shared" si="8"/>
        <v>62000</v>
      </c>
      <c r="J78" s="65">
        <f t="shared" si="8"/>
        <v>32989.339999999997</v>
      </c>
      <c r="K78" s="65">
        <f t="shared" si="5"/>
        <v>184.17236064114925</v>
      </c>
      <c r="L78" s="65">
        <f t="shared" si="6"/>
        <v>53.208612903225806</v>
      </c>
    </row>
    <row r="79" spans="2:12" x14ac:dyDescent="0.25">
      <c r="B79" s="66"/>
      <c r="C79" s="66"/>
      <c r="D79" s="66"/>
      <c r="E79" s="66" t="s">
        <v>174</v>
      </c>
      <c r="F79" s="66" t="s">
        <v>173</v>
      </c>
      <c r="G79" s="66">
        <v>17912.21</v>
      </c>
      <c r="H79" s="66">
        <v>62000</v>
      </c>
      <c r="I79" s="66">
        <v>62000</v>
      </c>
      <c r="J79" s="66">
        <v>32989.339999999997</v>
      </c>
      <c r="K79" s="66">
        <f t="shared" si="5"/>
        <v>184.17236064114925</v>
      </c>
      <c r="L79" s="66">
        <f t="shared" si="6"/>
        <v>53.208612903225806</v>
      </c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15" sqref="F1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94" t="s">
        <v>16</v>
      </c>
      <c r="C2" s="94"/>
      <c r="D2" s="94"/>
      <c r="E2" s="94"/>
      <c r="F2" s="94"/>
      <c r="G2" s="94"/>
      <c r="H2" s="94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2057009.48</v>
      </c>
      <c r="D6" s="71">
        <f>D7+D9</f>
        <v>4213046</v>
      </c>
      <c r="E6" s="71">
        <f>E7+E9</f>
        <v>4213046</v>
      </c>
      <c r="F6" s="71">
        <f>F7+F9</f>
        <v>2192116.1399999997</v>
      </c>
      <c r="G6" s="72">
        <f t="shared" ref="G6:G15" si="0">(F6*100)/C6</f>
        <v>106.56811071186701</v>
      </c>
      <c r="H6" s="72">
        <f t="shared" ref="H6:H15" si="1">(F6*100)/E6</f>
        <v>52.03162130202233</v>
      </c>
    </row>
    <row r="7" spans="1:8" x14ac:dyDescent="0.25">
      <c r="A7"/>
      <c r="B7" s="8" t="s">
        <v>175</v>
      </c>
      <c r="C7" s="71">
        <f>C8</f>
        <v>2024315.82</v>
      </c>
      <c r="D7" s="71">
        <f>D8</f>
        <v>4182096</v>
      </c>
      <c r="E7" s="71">
        <f>E8</f>
        <v>4182096</v>
      </c>
      <c r="F7" s="71">
        <f>F8</f>
        <v>2162159.86</v>
      </c>
      <c r="G7" s="72">
        <f t="shared" si="0"/>
        <v>106.80941376034892</v>
      </c>
      <c r="H7" s="72">
        <f t="shared" si="1"/>
        <v>51.70038803509054</v>
      </c>
    </row>
    <row r="8" spans="1:8" x14ac:dyDescent="0.25">
      <c r="A8"/>
      <c r="B8" s="16" t="s">
        <v>176</v>
      </c>
      <c r="C8" s="73">
        <v>2024315.82</v>
      </c>
      <c r="D8" s="73">
        <v>4182096</v>
      </c>
      <c r="E8" s="73">
        <v>4182096</v>
      </c>
      <c r="F8" s="74">
        <v>2162159.86</v>
      </c>
      <c r="G8" s="70">
        <f t="shared" si="0"/>
        <v>106.80941376034892</v>
      </c>
      <c r="H8" s="70">
        <f t="shared" si="1"/>
        <v>51.70038803509054</v>
      </c>
    </row>
    <row r="9" spans="1:8" x14ac:dyDescent="0.25">
      <c r="A9"/>
      <c r="B9" s="8" t="s">
        <v>177</v>
      </c>
      <c r="C9" s="71">
        <f>C10</f>
        <v>32693.66</v>
      </c>
      <c r="D9" s="71">
        <f>D10</f>
        <v>30950</v>
      </c>
      <c r="E9" s="71">
        <f>E10</f>
        <v>30950</v>
      </c>
      <c r="F9" s="71">
        <f>F10</f>
        <v>29956.28</v>
      </c>
      <c r="G9" s="72">
        <f t="shared" si="0"/>
        <v>91.627183986130646</v>
      </c>
      <c r="H9" s="72">
        <f t="shared" si="1"/>
        <v>96.78927302100162</v>
      </c>
    </row>
    <row r="10" spans="1:8" x14ac:dyDescent="0.25">
      <c r="A10"/>
      <c r="B10" s="16" t="s">
        <v>178</v>
      </c>
      <c r="C10" s="73">
        <v>32693.66</v>
      </c>
      <c r="D10" s="73">
        <v>30950</v>
      </c>
      <c r="E10" s="73">
        <v>30950</v>
      </c>
      <c r="F10" s="74">
        <v>29956.28</v>
      </c>
      <c r="G10" s="70">
        <f t="shared" si="0"/>
        <v>91.627183986130646</v>
      </c>
      <c r="H10" s="70">
        <f t="shared" si="1"/>
        <v>96.78927302100162</v>
      </c>
    </row>
    <row r="11" spans="1:8" x14ac:dyDescent="0.25">
      <c r="B11" s="8" t="s">
        <v>32</v>
      </c>
      <c r="C11" s="75">
        <f>C12+C14</f>
        <v>2048678.55</v>
      </c>
      <c r="D11" s="75">
        <f>D12+D14</f>
        <v>4213046</v>
      </c>
      <c r="E11" s="75">
        <f>E12+E14</f>
        <v>4213046</v>
      </c>
      <c r="F11" s="75">
        <f>F12+F14</f>
        <v>2180276.4899999998</v>
      </c>
      <c r="G11" s="72">
        <f t="shared" si="0"/>
        <v>106.42355239185765</v>
      </c>
      <c r="H11" s="72">
        <f t="shared" si="1"/>
        <v>51.750597786019895</v>
      </c>
    </row>
    <row r="12" spans="1:8" x14ac:dyDescent="0.25">
      <c r="A12"/>
      <c r="B12" s="8" t="s">
        <v>175</v>
      </c>
      <c r="C12" s="75">
        <f>C13</f>
        <v>2024315.82</v>
      </c>
      <c r="D12" s="75">
        <f>D13</f>
        <v>4182096</v>
      </c>
      <c r="E12" s="75">
        <f>E13</f>
        <v>4182096</v>
      </c>
      <c r="F12" s="75">
        <f>F13</f>
        <v>2162159.86</v>
      </c>
      <c r="G12" s="72">
        <f t="shared" si="0"/>
        <v>106.80941376034892</v>
      </c>
      <c r="H12" s="72">
        <f t="shared" si="1"/>
        <v>51.70038803509054</v>
      </c>
    </row>
    <row r="13" spans="1:8" x14ac:dyDescent="0.25">
      <c r="A13"/>
      <c r="B13" s="16" t="s">
        <v>176</v>
      </c>
      <c r="C13" s="73">
        <v>2024315.82</v>
      </c>
      <c r="D13" s="73">
        <v>4182096</v>
      </c>
      <c r="E13" s="76">
        <v>4182096</v>
      </c>
      <c r="F13" s="74">
        <v>2162159.86</v>
      </c>
      <c r="G13" s="70">
        <f t="shared" si="0"/>
        <v>106.80941376034892</v>
      </c>
      <c r="H13" s="70">
        <f t="shared" si="1"/>
        <v>51.70038803509054</v>
      </c>
    </row>
    <row r="14" spans="1:8" x14ac:dyDescent="0.25">
      <c r="A14"/>
      <c r="B14" s="8" t="s">
        <v>177</v>
      </c>
      <c r="C14" s="75">
        <f>C15</f>
        <v>24362.73</v>
      </c>
      <c r="D14" s="75">
        <f>D15</f>
        <v>30950</v>
      </c>
      <c r="E14" s="75">
        <f>E15</f>
        <v>30950</v>
      </c>
      <c r="F14" s="75">
        <f>F15</f>
        <v>18116.63</v>
      </c>
      <c r="G14" s="72">
        <f t="shared" si="0"/>
        <v>74.362068618746747</v>
      </c>
      <c r="H14" s="72">
        <f t="shared" si="1"/>
        <v>58.535153473344103</v>
      </c>
    </row>
    <row r="15" spans="1:8" x14ac:dyDescent="0.25">
      <c r="A15"/>
      <c r="B15" s="16" t="s">
        <v>178</v>
      </c>
      <c r="C15" s="73">
        <v>24362.73</v>
      </c>
      <c r="D15" s="73">
        <v>30950</v>
      </c>
      <c r="E15" s="76">
        <v>30950</v>
      </c>
      <c r="F15" s="122">
        <v>18116.63</v>
      </c>
      <c r="G15" s="70">
        <f t="shared" si="0"/>
        <v>74.362068618746747</v>
      </c>
      <c r="H15" s="70">
        <f t="shared" si="1"/>
        <v>58.535153473344103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8" sqref="F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4" t="s">
        <v>17</v>
      </c>
      <c r="C2" s="94"/>
      <c r="D2" s="94"/>
      <c r="E2" s="94"/>
      <c r="F2" s="94"/>
      <c r="G2" s="94"/>
      <c r="H2" s="9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2048678.55</v>
      </c>
      <c r="D6" s="75">
        <f t="shared" si="0"/>
        <v>4213046</v>
      </c>
      <c r="E6" s="75">
        <f t="shared" si="0"/>
        <v>4213046</v>
      </c>
      <c r="F6" s="75">
        <f t="shared" si="0"/>
        <v>2180276.79</v>
      </c>
      <c r="G6" s="70">
        <f>(F6*100)/C6</f>
        <v>106.42356703544341</v>
      </c>
      <c r="H6" s="70">
        <f>(F6*100)/E6</f>
        <v>51.750604906758674</v>
      </c>
    </row>
    <row r="7" spans="2:8" x14ac:dyDescent="0.25">
      <c r="B7" s="8" t="s">
        <v>179</v>
      </c>
      <c r="C7" s="75">
        <f t="shared" si="0"/>
        <v>2048678.55</v>
      </c>
      <c r="D7" s="75">
        <f t="shared" si="0"/>
        <v>4213046</v>
      </c>
      <c r="E7" s="75">
        <f t="shared" si="0"/>
        <v>4213046</v>
      </c>
      <c r="F7" s="75">
        <f t="shared" si="0"/>
        <v>2180276.79</v>
      </c>
      <c r="G7" s="70">
        <f>(F7*100)/C7</f>
        <v>106.42356703544341</v>
      </c>
      <c r="H7" s="70">
        <f>(F7*100)/E7</f>
        <v>51.750604906758674</v>
      </c>
    </row>
    <row r="8" spans="2:8" x14ac:dyDescent="0.25">
      <c r="B8" s="11" t="s">
        <v>180</v>
      </c>
      <c r="C8" s="73">
        <v>2048678.55</v>
      </c>
      <c r="D8" s="73">
        <v>4213046</v>
      </c>
      <c r="E8" s="73">
        <v>4213046</v>
      </c>
      <c r="F8" s="74">
        <v>2180276.79</v>
      </c>
      <c r="G8" s="70">
        <f>(F8*100)/C8</f>
        <v>106.42356703544341</v>
      </c>
      <c r="H8" s="70">
        <f>(F8*100)/E8</f>
        <v>51.750604906758674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4" t="s">
        <v>4</v>
      </c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4" t="s">
        <v>25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15.75" customHeight="1" x14ac:dyDescent="0.25">
      <c r="B5" s="94" t="s">
        <v>18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6" t="s">
        <v>3</v>
      </c>
      <c r="C7" s="117"/>
      <c r="D7" s="117"/>
      <c r="E7" s="117"/>
      <c r="F7" s="118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6">
        <v>1</v>
      </c>
      <c r="C8" s="117"/>
      <c r="D8" s="117"/>
      <c r="E8" s="117"/>
      <c r="F8" s="118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4" t="s">
        <v>19</v>
      </c>
      <c r="C2" s="94"/>
      <c r="D2" s="94"/>
      <c r="E2" s="94"/>
      <c r="F2" s="94"/>
      <c r="G2" s="94"/>
      <c r="H2" s="94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65"/>
  <sheetViews>
    <sheetView tabSelected="1" topLeftCell="A36" zoomScaleNormal="100" workbookViewId="0">
      <selection activeCell="I103" sqref="I103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181</v>
      </c>
      <c r="C1" s="39"/>
    </row>
    <row r="2" spans="1:6" ht="15" customHeight="1" x14ac:dyDescent="0.2">
      <c r="A2" s="41" t="s">
        <v>34</v>
      </c>
      <c r="B2" s="42" t="s">
        <v>182</v>
      </c>
      <c r="C2" s="39"/>
    </row>
    <row r="3" spans="1:6" s="39" customFormat="1" ht="43.5" customHeight="1" x14ac:dyDescent="0.2">
      <c r="A3" s="43" t="s">
        <v>35</v>
      </c>
      <c r="B3" s="37" t="s">
        <v>183</v>
      </c>
    </row>
    <row r="4" spans="1:6" s="39" customFormat="1" x14ac:dyDescent="0.2">
      <c r="A4" s="43" t="s">
        <v>36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185</v>
      </c>
      <c r="B7" s="46"/>
      <c r="C7" s="77">
        <f>C11+C52</f>
        <v>4182096</v>
      </c>
      <c r="D7" s="77">
        <f>D11+D52</f>
        <v>4182096</v>
      </c>
      <c r="E7" s="77">
        <f>E11+E52</f>
        <v>2162159.86</v>
      </c>
      <c r="F7" s="77">
        <f>(E7*100)/D7</f>
        <v>51.70038803509054</v>
      </c>
    </row>
    <row r="8" spans="1:6" x14ac:dyDescent="0.2">
      <c r="A8" s="47" t="s">
        <v>68</v>
      </c>
      <c r="B8" s="46"/>
      <c r="C8" s="77">
        <f>C69+C94</f>
        <v>30950</v>
      </c>
      <c r="D8" s="77">
        <f>D69+D94</f>
        <v>30950</v>
      </c>
      <c r="E8" s="77">
        <f>E69+E94</f>
        <v>18116.93</v>
      </c>
      <c r="F8" s="77">
        <f>(E8*100)/D8</f>
        <v>58.536122778675285</v>
      </c>
    </row>
    <row r="9" spans="1:6" s="57" customFormat="1" x14ac:dyDescent="0.2"/>
    <row r="10" spans="1:6" ht="38.25" x14ac:dyDescent="0.2">
      <c r="A10" s="47" t="s">
        <v>186</v>
      </c>
      <c r="B10" s="47" t="s">
        <v>187</v>
      </c>
      <c r="C10" s="47" t="s">
        <v>43</v>
      </c>
      <c r="D10" s="47" t="s">
        <v>188</v>
      </c>
      <c r="E10" s="47" t="s">
        <v>189</v>
      </c>
      <c r="F10" s="47" t="s">
        <v>190</v>
      </c>
    </row>
    <row r="11" spans="1:6" x14ac:dyDescent="0.2">
      <c r="A11" s="49" t="s">
        <v>66</v>
      </c>
      <c r="B11" s="50" t="s">
        <v>67</v>
      </c>
      <c r="C11" s="80">
        <f>C12+C22+C49</f>
        <v>4082096</v>
      </c>
      <c r="D11" s="80">
        <f>D12+D22+D49</f>
        <v>4082096</v>
      </c>
      <c r="E11" s="80">
        <f>E12+E22+E49</f>
        <v>2112499.17</v>
      </c>
      <c r="F11" s="124">
        <f>(E11*100)/D11</f>
        <v>51.750354964704407</v>
      </c>
    </row>
    <row r="12" spans="1:6" x14ac:dyDescent="0.2">
      <c r="A12" s="51" t="s">
        <v>68</v>
      </c>
      <c r="B12" s="52" t="s">
        <v>69</v>
      </c>
      <c r="C12" s="81">
        <f>C13+C17+C19</f>
        <v>3404176</v>
      </c>
      <c r="D12" s="81">
        <f>D13+D17+D19</f>
        <v>3404176</v>
      </c>
      <c r="E12" s="81">
        <f>E13+E17+E19</f>
        <v>1741378.9100000001</v>
      </c>
      <c r="F12" s="124">
        <f>(E12*100)/D12</f>
        <v>51.154197374048813</v>
      </c>
    </row>
    <row r="13" spans="1:6" x14ac:dyDescent="0.2">
      <c r="A13" s="53" t="s">
        <v>70</v>
      </c>
      <c r="B13" s="54" t="s">
        <v>71</v>
      </c>
      <c r="C13" s="82">
        <f>C14+C15+C16</f>
        <v>2581100</v>
      </c>
      <c r="D13" s="82">
        <f>D14+D15+D16</f>
        <v>2581100</v>
      </c>
      <c r="E13" s="82">
        <f>E14+E15+E16</f>
        <v>1326888.06</v>
      </c>
      <c r="F13" s="82">
        <f>(E13*100)/D13</f>
        <v>51.407851691139435</v>
      </c>
    </row>
    <row r="14" spans="1:6" x14ac:dyDescent="0.2">
      <c r="A14" s="55" t="s">
        <v>72</v>
      </c>
      <c r="B14" s="56" t="s">
        <v>73</v>
      </c>
      <c r="C14" s="83">
        <v>2535000</v>
      </c>
      <c r="D14" s="83">
        <v>2535000</v>
      </c>
      <c r="E14" s="83">
        <v>1245478.7</v>
      </c>
      <c r="F14" s="83"/>
    </row>
    <row r="15" spans="1:6" x14ac:dyDescent="0.2">
      <c r="A15" s="55" t="s">
        <v>74</v>
      </c>
      <c r="B15" s="56" t="s">
        <v>75</v>
      </c>
      <c r="C15" s="83">
        <v>46000</v>
      </c>
      <c r="D15" s="83">
        <v>46000</v>
      </c>
      <c r="E15" s="83">
        <v>81409.36</v>
      </c>
      <c r="F15" s="83"/>
    </row>
    <row r="16" spans="1:6" x14ac:dyDescent="0.2">
      <c r="A16" s="55" t="s">
        <v>76</v>
      </c>
      <c r="B16" s="56" t="s">
        <v>77</v>
      </c>
      <c r="C16" s="83">
        <v>100</v>
      </c>
      <c r="D16" s="83">
        <v>100</v>
      </c>
      <c r="E16" s="83">
        <v>0</v>
      </c>
      <c r="F16" s="83"/>
    </row>
    <row r="17" spans="1:6" x14ac:dyDescent="0.2">
      <c r="A17" s="53" t="s">
        <v>78</v>
      </c>
      <c r="B17" s="54" t="s">
        <v>79</v>
      </c>
      <c r="C17" s="82">
        <f>C18</f>
        <v>121000</v>
      </c>
      <c r="D17" s="82">
        <f>D18</f>
        <v>121000</v>
      </c>
      <c r="E17" s="82">
        <f>E18</f>
        <v>75000.59</v>
      </c>
      <c r="F17" s="82">
        <f>(E17*100)/D17</f>
        <v>61.983958677685948</v>
      </c>
    </row>
    <row r="18" spans="1:6" x14ac:dyDescent="0.2">
      <c r="A18" s="55" t="s">
        <v>80</v>
      </c>
      <c r="B18" s="56" t="s">
        <v>79</v>
      </c>
      <c r="C18" s="83">
        <v>121000</v>
      </c>
      <c r="D18" s="83">
        <v>121000</v>
      </c>
      <c r="E18" s="83">
        <v>75000.59</v>
      </c>
      <c r="F18" s="83"/>
    </row>
    <row r="19" spans="1:6" x14ac:dyDescent="0.2">
      <c r="A19" s="53" t="s">
        <v>81</v>
      </c>
      <c r="B19" s="54" t="s">
        <v>82</v>
      </c>
      <c r="C19" s="82">
        <f>C20+C21</f>
        <v>702076</v>
      </c>
      <c r="D19" s="82">
        <f>D20+D21</f>
        <v>702076</v>
      </c>
      <c r="E19" s="82">
        <f>E20+E21</f>
        <v>339490.26</v>
      </c>
      <c r="F19" s="82">
        <f>(E19*100)/D19</f>
        <v>48.355200861445198</v>
      </c>
    </row>
    <row r="20" spans="1:6" x14ac:dyDescent="0.2">
      <c r="A20" s="55" t="s">
        <v>83</v>
      </c>
      <c r="B20" s="56" t="s">
        <v>84</v>
      </c>
      <c r="C20" s="83">
        <v>285000</v>
      </c>
      <c r="D20" s="83">
        <v>285000</v>
      </c>
      <c r="E20" s="83">
        <v>148407.37</v>
      </c>
      <c r="F20" s="83"/>
    </row>
    <row r="21" spans="1:6" x14ac:dyDescent="0.2">
      <c r="A21" s="55" t="s">
        <v>85</v>
      </c>
      <c r="B21" s="56" t="s">
        <v>86</v>
      </c>
      <c r="C21" s="83">
        <v>417076</v>
      </c>
      <c r="D21" s="83">
        <v>417076</v>
      </c>
      <c r="E21" s="83">
        <v>191082.89</v>
      </c>
      <c r="F21" s="83"/>
    </row>
    <row r="22" spans="1:6" x14ac:dyDescent="0.2">
      <c r="A22" s="51" t="s">
        <v>87</v>
      </c>
      <c r="B22" s="52" t="s">
        <v>88</v>
      </c>
      <c r="C22" s="81">
        <f>C23+C27+C34+C43</f>
        <v>673920</v>
      </c>
      <c r="D22" s="81">
        <f>D23+D27+D34+D43</f>
        <v>673920</v>
      </c>
      <c r="E22" s="81">
        <f>E23+E27+E34+E43</f>
        <v>369290.26</v>
      </c>
      <c r="F22" s="124">
        <f>(E22*100)/D22</f>
        <v>54.797343898385563</v>
      </c>
    </row>
    <row r="23" spans="1:6" x14ac:dyDescent="0.2">
      <c r="A23" s="53" t="s">
        <v>89</v>
      </c>
      <c r="B23" s="54" t="s">
        <v>90</v>
      </c>
      <c r="C23" s="82">
        <f>C24+C25+C26</f>
        <v>112845</v>
      </c>
      <c r="D23" s="82">
        <f>D24+D25+D26</f>
        <v>112845</v>
      </c>
      <c r="E23" s="82">
        <f>E24+E25+E26</f>
        <v>71944.09</v>
      </c>
      <c r="F23" s="82">
        <f>(E23*100)/D23</f>
        <v>63.754787540431565</v>
      </c>
    </row>
    <row r="24" spans="1:6" x14ac:dyDescent="0.2">
      <c r="A24" s="55" t="s">
        <v>91</v>
      </c>
      <c r="B24" s="56" t="s">
        <v>92</v>
      </c>
      <c r="C24" s="83">
        <v>1845</v>
      </c>
      <c r="D24" s="83">
        <v>1845</v>
      </c>
      <c r="E24" s="83">
        <v>2937.04</v>
      </c>
      <c r="F24" s="83"/>
    </row>
    <row r="25" spans="1:6" ht="25.5" x14ac:dyDescent="0.2">
      <c r="A25" s="55" t="s">
        <v>93</v>
      </c>
      <c r="B25" s="56" t="s">
        <v>94</v>
      </c>
      <c r="C25" s="83">
        <v>110000</v>
      </c>
      <c r="D25" s="83">
        <v>110000</v>
      </c>
      <c r="E25" s="83">
        <v>68296.45</v>
      </c>
      <c r="F25" s="83"/>
    </row>
    <row r="26" spans="1:6" x14ac:dyDescent="0.2">
      <c r="A26" s="55" t="s">
        <v>95</v>
      </c>
      <c r="B26" s="56" t="s">
        <v>96</v>
      </c>
      <c r="C26" s="83">
        <v>1000</v>
      </c>
      <c r="D26" s="83">
        <v>1000</v>
      </c>
      <c r="E26" s="83">
        <v>710.6</v>
      </c>
      <c r="F26" s="83"/>
    </row>
    <row r="27" spans="1:6" x14ac:dyDescent="0.2">
      <c r="A27" s="53" t="s">
        <v>97</v>
      </c>
      <c r="B27" s="54" t="s">
        <v>98</v>
      </c>
      <c r="C27" s="82">
        <f>C28+C29+C30+C31+C32+C33</f>
        <v>393380</v>
      </c>
      <c r="D27" s="82">
        <f>D28+D29+D30+D31+D32+D33</f>
        <v>393380</v>
      </c>
      <c r="E27" s="82">
        <f>E28+E29+E30+E31+E32+E33</f>
        <v>195775.2</v>
      </c>
      <c r="F27" s="82">
        <f>(E27*100)/D27</f>
        <v>49.767451319334995</v>
      </c>
    </row>
    <row r="28" spans="1:6" x14ac:dyDescent="0.2">
      <c r="A28" s="55" t="s">
        <v>99</v>
      </c>
      <c r="B28" s="56" t="s">
        <v>100</v>
      </c>
      <c r="C28" s="83">
        <v>69000</v>
      </c>
      <c r="D28" s="83">
        <v>69000</v>
      </c>
      <c r="E28" s="83">
        <v>18292.52</v>
      </c>
      <c r="F28" s="83"/>
    </row>
    <row r="29" spans="1:6" x14ac:dyDescent="0.2">
      <c r="A29" s="55" t="s">
        <v>101</v>
      </c>
      <c r="B29" s="56" t="s">
        <v>102</v>
      </c>
      <c r="C29" s="83">
        <v>166480</v>
      </c>
      <c r="D29" s="83">
        <v>166480</v>
      </c>
      <c r="E29" s="83">
        <v>124793.53</v>
      </c>
      <c r="F29" s="83"/>
    </row>
    <row r="30" spans="1:6" x14ac:dyDescent="0.2">
      <c r="A30" s="55" t="s">
        <v>103</v>
      </c>
      <c r="B30" s="56" t="s">
        <v>104</v>
      </c>
      <c r="C30" s="83">
        <v>115000</v>
      </c>
      <c r="D30" s="83">
        <v>115000</v>
      </c>
      <c r="E30" s="83">
        <v>40521.94</v>
      </c>
      <c r="F30" s="83"/>
    </row>
    <row r="31" spans="1:6" x14ac:dyDescent="0.2">
      <c r="A31" s="55" t="s">
        <v>105</v>
      </c>
      <c r="B31" s="56" t="s">
        <v>106</v>
      </c>
      <c r="C31" s="83">
        <v>14000</v>
      </c>
      <c r="D31" s="83">
        <v>14000</v>
      </c>
      <c r="E31" s="83">
        <v>5613.03</v>
      </c>
      <c r="F31" s="83"/>
    </row>
    <row r="32" spans="1:6" x14ac:dyDescent="0.2">
      <c r="A32" s="55" t="s">
        <v>107</v>
      </c>
      <c r="B32" s="56" t="s">
        <v>108</v>
      </c>
      <c r="C32" s="83">
        <v>8000</v>
      </c>
      <c r="D32" s="83">
        <v>8000</v>
      </c>
      <c r="E32" s="83">
        <v>3769.48</v>
      </c>
      <c r="F32" s="83"/>
    </row>
    <row r="33" spans="1:6" x14ac:dyDescent="0.2">
      <c r="A33" s="55" t="s">
        <v>109</v>
      </c>
      <c r="B33" s="56" t="s">
        <v>110</v>
      </c>
      <c r="C33" s="83">
        <v>20900</v>
      </c>
      <c r="D33" s="83">
        <v>20900</v>
      </c>
      <c r="E33" s="83">
        <v>2784.7</v>
      </c>
      <c r="F33" s="83"/>
    </row>
    <row r="34" spans="1:6" x14ac:dyDescent="0.2">
      <c r="A34" s="53" t="s">
        <v>111</v>
      </c>
      <c r="B34" s="54" t="s">
        <v>112</v>
      </c>
      <c r="C34" s="82">
        <f>C35+C36+C37+C38+C39+C40+C41+C42</f>
        <v>141660</v>
      </c>
      <c r="D34" s="82">
        <f>D35+D36+D37+D38+D39+D40+D41+D42</f>
        <v>141660</v>
      </c>
      <c r="E34" s="82">
        <f>E35+E36+E37+E38+E39+E40+E41+E42</f>
        <v>84281.97</v>
      </c>
      <c r="F34" s="82">
        <f>(E34*100)/D34</f>
        <v>59.495955103769589</v>
      </c>
    </row>
    <row r="35" spans="1:6" x14ac:dyDescent="0.2">
      <c r="A35" s="55" t="s">
        <v>113</v>
      </c>
      <c r="B35" s="56" t="s">
        <v>114</v>
      </c>
      <c r="C35" s="83">
        <v>8000</v>
      </c>
      <c r="D35" s="83">
        <v>8000</v>
      </c>
      <c r="E35" s="83">
        <v>4167.83</v>
      </c>
      <c r="F35" s="83"/>
    </row>
    <row r="36" spans="1:6" x14ac:dyDescent="0.2">
      <c r="A36" s="55" t="s">
        <v>115</v>
      </c>
      <c r="B36" s="56" t="s">
        <v>116</v>
      </c>
      <c r="C36" s="83">
        <v>20000</v>
      </c>
      <c r="D36" s="83">
        <v>20000</v>
      </c>
      <c r="E36" s="83">
        <v>9106.08</v>
      </c>
      <c r="F36" s="83"/>
    </row>
    <row r="37" spans="1:6" x14ac:dyDescent="0.2">
      <c r="A37" s="55" t="s">
        <v>117</v>
      </c>
      <c r="B37" s="56" t="s">
        <v>118</v>
      </c>
      <c r="C37" s="83">
        <v>2000</v>
      </c>
      <c r="D37" s="83">
        <v>2000</v>
      </c>
      <c r="E37" s="83">
        <v>0</v>
      </c>
      <c r="F37" s="83"/>
    </row>
    <row r="38" spans="1:6" x14ac:dyDescent="0.2">
      <c r="A38" s="55" t="s">
        <v>119</v>
      </c>
      <c r="B38" s="56" t="s">
        <v>120</v>
      </c>
      <c r="C38" s="83">
        <v>59600</v>
      </c>
      <c r="D38" s="83">
        <v>59600</v>
      </c>
      <c r="E38" s="83">
        <v>30780.09</v>
      </c>
      <c r="F38" s="83"/>
    </row>
    <row r="39" spans="1:6" x14ac:dyDescent="0.2">
      <c r="A39" s="55" t="s">
        <v>121</v>
      </c>
      <c r="B39" s="56" t="s">
        <v>122</v>
      </c>
      <c r="C39" s="83">
        <v>34000</v>
      </c>
      <c r="D39" s="83">
        <v>34000</v>
      </c>
      <c r="E39" s="83">
        <v>20784.41</v>
      </c>
      <c r="F39" s="83"/>
    </row>
    <row r="40" spans="1:6" x14ac:dyDescent="0.2">
      <c r="A40" s="55" t="s">
        <v>123</v>
      </c>
      <c r="B40" s="56" t="s">
        <v>124</v>
      </c>
      <c r="C40" s="83">
        <v>3000</v>
      </c>
      <c r="D40" s="83">
        <v>3000</v>
      </c>
      <c r="E40" s="83">
        <v>11052.08</v>
      </c>
      <c r="F40" s="83"/>
    </row>
    <row r="41" spans="1:6" x14ac:dyDescent="0.2">
      <c r="A41" s="55" t="s">
        <v>125</v>
      </c>
      <c r="B41" s="56" t="s">
        <v>126</v>
      </c>
      <c r="C41" s="83">
        <v>60</v>
      </c>
      <c r="D41" s="83">
        <v>60</v>
      </c>
      <c r="E41" s="83">
        <v>204.06</v>
      </c>
      <c r="F41" s="83"/>
    </row>
    <row r="42" spans="1:6" x14ac:dyDescent="0.2">
      <c r="A42" s="55" t="s">
        <v>127</v>
      </c>
      <c r="B42" s="56" t="s">
        <v>128</v>
      </c>
      <c r="C42" s="83">
        <v>15000</v>
      </c>
      <c r="D42" s="83">
        <v>15000</v>
      </c>
      <c r="E42" s="83">
        <v>8187.42</v>
      </c>
      <c r="F42" s="83"/>
    </row>
    <row r="43" spans="1:6" x14ac:dyDescent="0.2">
      <c r="A43" s="53" t="s">
        <v>129</v>
      </c>
      <c r="B43" s="54" t="s">
        <v>130</v>
      </c>
      <c r="C43" s="82">
        <f>C44+C45+C46+C47+C48</f>
        <v>26035</v>
      </c>
      <c r="D43" s="82">
        <f>D44+D45+D46+D47+D48</f>
        <v>26035</v>
      </c>
      <c r="E43" s="82">
        <f>E44+E45+E46+E47+E48</f>
        <v>17289</v>
      </c>
      <c r="F43" s="82">
        <f>(E43*100)/D43</f>
        <v>66.406760130593426</v>
      </c>
    </row>
    <row r="44" spans="1:6" x14ac:dyDescent="0.2">
      <c r="A44" s="55" t="s">
        <v>131</v>
      </c>
      <c r="B44" s="56" t="s">
        <v>132</v>
      </c>
      <c r="C44" s="83">
        <v>21000</v>
      </c>
      <c r="D44" s="83">
        <v>21000</v>
      </c>
      <c r="E44" s="83">
        <v>13447.72</v>
      </c>
      <c r="F44" s="83"/>
    </row>
    <row r="45" spans="1:6" x14ac:dyDescent="0.2">
      <c r="A45" s="55" t="s">
        <v>133</v>
      </c>
      <c r="B45" s="56" t="s">
        <v>134</v>
      </c>
      <c r="C45" s="83">
        <v>1300</v>
      </c>
      <c r="D45" s="83">
        <v>1300</v>
      </c>
      <c r="E45" s="83">
        <v>1918.96</v>
      </c>
      <c r="F45" s="83"/>
    </row>
    <row r="46" spans="1:6" x14ac:dyDescent="0.2">
      <c r="A46" s="55" t="s">
        <v>135</v>
      </c>
      <c r="B46" s="56" t="s">
        <v>136</v>
      </c>
      <c r="C46" s="83">
        <v>135</v>
      </c>
      <c r="D46" s="83">
        <v>135</v>
      </c>
      <c r="E46" s="83">
        <v>0</v>
      </c>
      <c r="F46" s="83"/>
    </row>
    <row r="47" spans="1:6" x14ac:dyDescent="0.2">
      <c r="A47" s="55" t="s">
        <v>137</v>
      </c>
      <c r="B47" s="56" t="s">
        <v>138</v>
      </c>
      <c r="C47" s="83">
        <v>3000</v>
      </c>
      <c r="D47" s="83">
        <v>3000</v>
      </c>
      <c r="E47" s="83">
        <v>1465.56</v>
      </c>
      <c r="F47" s="83"/>
    </row>
    <row r="48" spans="1:6" x14ac:dyDescent="0.2">
      <c r="A48" s="55" t="s">
        <v>139</v>
      </c>
      <c r="B48" s="56" t="s">
        <v>130</v>
      </c>
      <c r="C48" s="83">
        <v>600</v>
      </c>
      <c r="D48" s="83">
        <v>600</v>
      </c>
      <c r="E48" s="83">
        <v>456.76</v>
      </c>
      <c r="F48" s="83"/>
    </row>
    <row r="49" spans="1:6" x14ac:dyDescent="0.2">
      <c r="A49" s="51" t="s">
        <v>140</v>
      </c>
      <c r="B49" s="52" t="s">
        <v>141</v>
      </c>
      <c r="C49" s="81">
        <f t="shared" ref="C49:E50" si="0">C50</f>
        <v>4000</v>
      </c>
      <c r="D49" s="81">
        <f t="shared" si="0"/>
        <v>4000</v>
      </c>
      <c r="E49" s="81">
        <f t="shared" si="0"/>
        <v>1830</v>
      </c>
      <c r="F49" s="124">
        <f>(E49*100)/D49</f>
        <v>45.75</v>
      </c>
    </row>
    <row r="50" spans="1:6" x14ac:dyDescent="0.2">
      <c r="A50" s="53" t="s">
        <v>142</v>
      </c>
      <c r="B50" s="54" t="s">
        <v>143</v>
      </c>
      <c r="C50" s="82">
        <f t="shared" si="0"/>
        <v>4000</v>
      </c>
      <c r="D50" s="82">
        <f t="shared" si="0"/>
        <v>4000</v>
      </c>
      <c r="E50" s="82">
        <f t="shared" si="0"/>
        <v>1830</v>
      </c>
      <c r="F50" s="82">
        <f>(E50*100)/D50</f>
        <v>45.75</v>
      </c>
    </row>
    <row r="51" spans="1:6" x14ac:dyDescent="0.2">
      <c r="A51" s="55" t="s">
        <v>144</v>
      </c>
      <c r="B51" s="56" t="s">
        <v>145</v>
      </c>
      <c r="C51" s="83">
        <v>4000</v>
      </c>
      <c r="D51" s="83">
        <v>4000</v>
      </c>
      <c r="E51" s="83">
        <v>1830</v>
      </c>
      <c r="F51" s="83"/>
    </row>
    <row r="52" spans="1:6" x14ac:dyDescent="0.2">
      <c r="A52" s="49" t="s">
        <v>146</v>
      </c>
      <c r="B52" s="50" t="s">
        <v>147</v>
      </c>
      <c r="C52" s="80">
        <f>C53+C59</f>
        <v>100000</v>
      </c>
      <c r="D52" s="80">
        <f>D53+D59</f>
        <v>100000</v>
      </c>
      <c r="E52" s="80">
        <f>E53+E59</f>
        <v>49660.69</v>
      </c>
      <c r="F52" s="124">
        <f>(E52*100)/D52</f>
        <v>49.660690000000002</v>
      </c>
    </row>
    <row r="53" spans="1:6" x14ac:dyDescent="0.2">
      <c r="A53" s="51" t="s">
        <v>148</v>
      </c>
      <c r="B53" s="52" t="s">
        <v>149</v>
      </c>
      <c r="C53" s="81">
        <f>C54+C57</f>
        <v>40000</v>
      </c>
      <c r="D53" s="81">
        <f>D54+D57</f>
        <v>40000</v>
      </c>
      <c r="E53" s="81">
        <f>E54+E57</f>
        <v>20057.810000000001</v>
      </c>
      <c r="F53" s="124">
        <f>(E53*100)/D53</f>
        <v>50.144525000000009</v>
      </c>
    </row>
    <row r="54" spans="1:6" x14ac:dyDescent="0.2">
      <c r="A54" s="53" t="s">
        <v>150</v>
      </c>
      <c r="B54" s="54" t="s">
        <v>151</v>
      </c>
      <c r="C54" s="82">
        <f>C55+C56</f>
        <v>40000</v>
      </c>
      <c r="D54" s="82">
        <f>D55+D56</f>
        <v>40000</v>
      </c>
      <c r="E54" s="82">
        <f>E55+E56</f>
        <v>20057.810000000001</v>
      </c>
      <c r="F54" s="82">
        <f>(E54*100)/D54</f>
        <v>50.144525000000009</v>
      </c>
    </row>
    <row r="55" spans="1:6" x14ac:dyDescent="0.2">
      <c r="A55" s="55" t="s">
        <v>156</v>
      </c>
      <c r="B55" s="56" t="s">
        <v>157</v>
      </c>
      <c r="C55" s="83">
        <v>20000</v>
      </c>
      <c r="D55" s="83">
        <v>20000</v>
      </c>
      <c r="E55" s="83">
        <v>75</v>
      </c>
      <c r="F55" s="83"/>
    </row>
    <row r="56" spans="1:6" x14ac:dyDescent="0.2">
      <c r="A56" s="55" t="s">
        <v>164</v>
      </c>
      <c r="B56" s="56" t="s">
        <v>165</v>
      </c>
      <c r="C56" s="83">
        <v>20000</v>
      </c>
      <c r="D56" s="83">
        <v>20000</v>
      </c>
      <c r="E56" s="83">
        <v>19982.810000000001</v>
      </c>
      <c r="F56" s="83"/>
    </row>
    <row r="57" spans="1:6" x14ac:dyDescent="0.2">
      <c r="A57" s="53" t="s">
        <v>166</v>
      </c>
      <c r="B57" s="54" t="s">
        <v>167</v>
      </c>
      <c r="C57" s="82">
        <f>C58</f>
        <v>0</v>
      </c>
      <c r="D57" s="82">
        <f>D58</f>
        <v>0</v>
      </c>
      <c r="E57" s="82">
        <f>E58</f>
        <v>0</v>
      </c>
      <c r="F57" s="82" t="e">
        <f>(E57*100)/D57</f>
        <v>#DIV/0!</v>
      </c>
    </row>
    <row r="58" spans="1:6" x14ac:dyDescent="0.2">
      <c r="A58" s="55" t="s">
        <v>168</v>
      </c>
      <c r="B58" s="56" t="s">
        <v>169</v>
      </c>
      <c r="C58" s="83">
        <v>0</v>
      </c>
      <c r="D58" s="83">
        <v>0</v>
      </c>
      <c r="E58" s="83">
        <v>0</v>
      </c>
      <c r="F58" s="83"/>
    </row>
    <row r="59" spans="1:6" x14ac:dyDescent="0.2">
      <c r="A59" s="51" t="s">
        <v>170</v>
      </c>
      <c r="B59" s="52" t="s">
        <v>171</v>
      </c>
      <c r="C59" s="81">
        <f t="shared" ref="C59:E60" si="1">C60</f>
        <v>60000</v>
      </c>
      <c r="D59" s="81">
        <f t="shared" si="1"/>
        <v>60000</v>
      </c>
      <c r="E59" s="81">
        <f t="shared" si="1"/>
        <v>29602.880000000001</v>
      </c>
      <c r="F59" s="124">
        <f>(E59*100)/D59</f>
        <v>49.338133333333332</v>
      </c>
    </row>
    <row r="60" spans="1:6" ht="25.5" x14ac:dyDescent="0.2">
      <c r="A60" s="53" t="s">
        <v>172</v>
      </c>
      <c r="B60" s="54" t="s">
        <v>173</v>
      </c>
      <c r="C60" s="82">
        <f t="shared" si="1"/>
        <v>60000</v>
      </c>
      <c r="D60" s="82">
        <f t="shared" si="1"/>
        <v>60000</v>
      </c>
      <c r="E60" s="82">
        <f t="shared" si="1"/>
        <v>29602.880000000001</v>
      </c>
      <c r="F60" s="82">
        <f>(E61*100)/D61</f>
        <v>49.338133333333332</v>
      </c>
    </row>
    <row r="61" spans="1:6" x14ac:dyDescent="0.2">
      <c r="A61" s="55" t="s">
        <v>174</v>
      </c>
      <c r="B61" s="56" t="s">
        <v>173</v>
      </c>
      <c r="C61" s="83">
        <v>60000</v>
      </c>
      <c r="D61" s="83">
        <v>60000</v>
      </c>
      <c r="E61" s="83">
        <v>29602.880000000001</v>
      </c>
      <c r="F61" s="83"/>
    </row>
    <row r="62" spans="1:6" x14ac:dyDescent="0.2">
      <c r="A62" s="49" t="s">
        <v>50</v>
      </c>
      <c r="B62" s="50" t="s">
        <v>51</v>
      </c>
      <c r="C62" s="80">
        <f t="shared" ref="C62:E63" si="2">C63</f>
        <v>4182096</v>
      </c>
      <c r="D62" s="80">
        <f t="shared" si="2"/>
        <v>4182096</v>
      </c>
      <c r="E62" s="80">
        <f t="shared" si="2"/>
        <v>2162159.86</v>
      </c>
      <c r="F62" s="124">
        <f>(E62*100)/D62</f>
        <v>51.70038803509054</v>
      </c>
    </row>
    <row r="63" spans="1:6" x14ac:dyDescent="0.2">
      <c r="A63" s="51" t="s">
        <v>58</v>
      </c>
      <c r="B63" s="52" t="s">
        <v>59</v>
      </c>
      <c r="C63" s="81">
        <f t="shared" si="2"/>
        <v>4182096</v>
      </c>
      <c r="D63" s="81">
        <f t="shared" si="2"/>
        <v>4182096</v>
      </c>
      <c r="E63" s="81">
        <f t="shared" si="2"/>
        <v>2162159.86</v>
      </c>
      <c r="F63" s="124">
        <f>(E63*100)/D63</f>
        <v>51.70038803509054</v>
      </c>
    </row>
    <row r="64" spans="1:6" ht="25.5" x14ac:dyDescent="0.2">
      <c r="A64" s="53" t="s">
        <v>60</v>
      </c>
      <c r="B64" s="54" t="s">
        <v>61</v>
      </c>
      <c r="C64" s="82">
        <f>C65+C66</f>
        <v>4182096</v>
      </c>
      <c r="D64" s="82">
        <f>D65+D66</f>
        <v>4182096</v>
      </c>
      <c r="E64" s="82">
        <f>E65+E66</f>
        <v>2162159.86</v>
      </c>
      <c r="F64" s="82">
        <f>(E64*100)/D64</f>
        <v>51.70038803509054</v>
      </c>
    </row>
    <row r="65" spans="1:6" x14ac:dyDescent="0.2">
      <c r="A65" s="55" t="s">
        <v>62</v>
      </c>
      <c r="B65" s="56" t="s">
        <v>63</v>
      </c>
      <c r="C65" s="83">
        <v>4082096</v>
      </c>
      <c r="D65" s="83">
        <v>4082096</v>
      </c>
      <c r="E65" s="83">
        <v>2112499.17</v>
      </c>
      <c r="F65" s="83"/>
    </row>
    <row r="66" spans="1:6" ht="25.5" x14ac:dyDescent="0.2">
      <c r="A66" s="55" t="s">
        <v>64</v>
      </c>
      <c r="B66" s="56" t="s">
        <v>65</v>
      </c>
      <c r="C66" s="83">
        <v>100000</v>
      </c>
      <c r="D66" s="83">
        <v>100000</v>
      </c>
      <c r="E66" s="83">
        <v>49660.69</v>
      </c>
      <c r="F66" s="83"/>
    </row>
    <row r="67" spans="1:6" x14ac:dyDescent="0.2">
      <c r="A67" s="48" t="s">
        <v>185</v>
      </c>
      <c r="B67" s="48" t="s">
        <v>191</v>
      </c>
      <c r="C67" s="78"/>
      <c r="D67" s="78"/>
      <c r="E67" s="78"/>
      <c r="F67" s="79" t="e">
        <f>(E67*100)/D67</f>
        <v>#DIV/0!</v>
      </c>
    </row>
    <row r="68" spans="1:6" ht="38.25" x14ac:dyDescent="0.2">
      <c r="A68" s="47" t="s">
        <v>192</v>
      </c>
      <c r="B68" s="47" t="s">
        <v>193</v>
      </c>
      <c r="C68" s="47" t="s">
        <v>43</v>
      </c>
      <c r="D68" s="47" t="s">
        <v>188</v>
      </c>
      <c r="E68" s="47" t="s">
        <v>189</v>
      </c>
      <c r="F68" s="125" t="s">
        <v>190</v>
      </c>
    </row>
    <row r="69" spans="1:6" x14ac:dyDescent="0.2">
      <c r="A69" s="49" t="s">
        <v>66</v>
      </c>
      <c r="B69" s="50" t="s">
        <v>67</v>
      </c>
      <c r="C69" s="80">
        <f>C70+C91</f>
        <v>21150</v>
      </c>
      <c r="D69" s="80">
        <f>D70+D91</f>
        <v>21150</v>
      </c>
      <c r="E69" s="80">
        <f>E70+E91</f>
        <v>8408.75</v>
      </c>
      <c r="F69" s="124">
        <f>(E69*100)/D69</f>
        <v>39.757683215130022</v>
      </c>
    </row>
    <row r="70" spans="1:6" x14ac:dyDescent="0.2">
      <c r="A70" s="51" t="s">
        <v>87</v>
      </c>
      <c r="B70" s="52" t="s">
        <v>88</v>
      </c>
      <c r="C70" s="81">
        <f>C71+C74+C81+C87</f>
        <v>19150</v>
      </c>
      <c r="D70" s="81">
        <f>D71+D74+D81+D87</f>
        <v>19150</v>
      </c>
      <c r="E70" s="81">
        <f>E71+E74+E81+E87</f>
        <v>7838.5399999999991</v>
      </c>
      <c r="F70" s="124">
        <f>(E70*100)/D70</f>
        <v>40.932323759791117</v>
      </c>
    </row>
    <row r="71" spans="1:6" x14ac:dyDescent="0.2">
      <c r="A71" s="53" t="s">
        <v>89</v>
      </c>
      <c r="B71" s="54" t="s">
        <v>90</v>
      </c>
      <c r="C71" s="82">
        <f>C72+C73</f>
        <v>665</v>
      </c>
      <c r="D71" s="82">
        <f>D72+D73</f>
        <v>665</v>
      </c>
      <c r="E71" s="82">
        <f>E72+E73</f>
        <v>0</v>
      </c>
      <c r="F71" s="82">
        <f>(E71*100)/D71</f>
        <v>0</v>
      </c>
    </row>
    <row r="72" spans="1:6" x14ac:dyDescent="0.2">
      <c r="A72" s="55" t="s">
        <v>91</v>
      </c>
      <c r="B72" s="56" t="s">
        <v>92</v>
      </c>
      <c r="C72" s="83">
        <v>65</v>
      </c>
      <c r="D72" s="83">
        <v>65</v>
      </c>
      <c r="E72" s="83">
        <v>0</v>
      </c>
      <c r="F72" s="83"/>
    </row>
    <row r="73" spans="1:6" x14ac:dyDescent="0.2">
      <c r="A73" s="55" t="s">
        <v>95</v>
      </c>
      <c r="B73" s="56" t="s">
        <v>96</v>
      </c>
      <c r="C73" s="83">
        <v>600</v>
      </c>
      <c r="D73" s="83">
        <v>600</v>
      </c>
      <c r="E73" s="83">
        <v>0</v>
      </c>
      <c r="F73" s="83"/>
    </row>
    <row r="74" spans="1:6" x14ac:dyDescent="0.2">
      <c r="A74" s="53" t="s">
        <v>97</v>
      </c>
      <c r="B74" s="54" t="s">
        <v>98</v>
      </c>
      <c r="C74" s="82">
        <f>C75+C76+C77+C78+C79+C80</f>
        <v>7385</v>
      </c>
      <c r="D74" s="82">
        <f>D75+D76+D77+D78+D79+D80</f>
        <v>7385</v>
      </c>
      <c r="E74" s="82">
        <f>E75+E76+E77+E78+E79+E80</f>
        <v>3294.5899999999997</v>
      </c>
      <c r="F74" s="82">
        <f>(E74*100)/D74</f>
        <v>44.611916046039262</v>
      </c>
    </row>
    <row r="75" spans="1:6" x14ac:dyDescent="0.2">
      <c r="A75" s="55" t="s">
        <v>99</v>
      </c>
      <c r="B75" s="56" t="s">
        <v>100</v>
      </c>
      <c r="C75" s="83">
        <v>500</v>
      </c>
      <c r="D75" s="83">
        <v>500</v>
      </c>
      <c r="E75" s="83">
        <v>176.48</v>
      </c>
      <c r="F75" s="83"/>
    </row>
    <row r="76" spans="1:6" x14ac:dyDescent="0.2">
      <c r="A76" s="55" t="s">
        <v>101</v>
      </c>
      <c r="B76" s="56" t="s">
        <v>102</v>
      </c>
      <c r="C76" s="83">
        <v>1000</v>
      </c>
      <c r="D76" s="83">
        <v>1000</v>
      </c>
      <c r="E76" s="83">
        <v>800.95</v>
      </c>
      <c r="F76" s="83"/>
    </row>
    <row r="77" spans="1:6" x14ac:dyDescent="0.2">
      <c r="A77" s="55" t="s">
        <v>103</v>
      </c>
      <c r="B77" s="56" t="s">
        <v>104</v>
      </c>
      <c r="C77" s="83">
        <v>85</v>
      </c>
      <c r="D77" s="83">
        <v>85</v>
      </c>
      <c r="E77" s="83">
        <v>60.98</v>
      </c>
      <c r="F77" s="83"/>
    </row>
    <row r="78" spans="1:6" x14ac:dyDescent="0.2">
      <c r="A78" s="55" t="s">
        <v>105</v>
      </c>
      <c r="B78" s="56" t="s">
        <v>106</v>
      </c>
      <c r="C78" s="83">
        <v>1000</v>
      </c>
      <c r="D78" s="83">
        <v>1000</v>
      </c>
      <c r="E78" s="83">
        <v>35.270000000000003</v>
      </c>
      <c r="F78" s="83"/>
    </row>
    <row r="79" spans="1:6" x14ac:dyDescent="0.2">
      <c r="A79" s="55" t="s">
        <v>107</v>
      </c>
      <c r="B79" s="56" t="s">
        <v>108</v>
      </c>
      <c r="C79" s="83">
        <v>4500</v>
      </c>
      <c r="D79" s="83">
        <v>4500</v>
      </c>
      <c r="E79" s="83">
        <v>2206.81</v>
      </c>
      <c r="F79" s="83"/>
    </row>
    <row r="80" spans="1:6" x14ac:dyDescent="0.2">
      <c r="A80" s="55" t="s">
        <v>109</v>
      </c>
      <c r="B80" s="56" t="s">
        <v>110</v>
      </c>
      <c r="C80" s="83">
        <v>300</v>
      </c>
      <c r="D80" s="83">
        <v>300</v>
      </c>
      <c r="E80" s="83">
        <v>14.1</v>
      </c>
      <c r="F80" s="83"/>
    </row>
    <row r="81" spans="1:6" x14ac:dyDescent="0.2">
      <c r="A81" s="53" t="s">
        <v>111</v>
      </c>
      <c r="B81" s="54" t="s">
        <v>112</v>
      </c>
      <c r="C81" s="82">
        <f>C82+C83+C84+C85+C86</f>
        <v>5100</v>
      </c>
      <c r="D81" s="82">
        <f>D82+D83+D84+D85+D86</f>
        <v>5100</v>
      </c>
      <c r="E81" s="82">
        <f>E82+E83+E84+E85+E86</f>
        <v>765.4</v>
      </c>
      <c r="F81" s="82">
        <f>(E82*100)/D82</f>
        <v>140.08000000000001</v>
      </c>
    </row>
    <row r="82" spans="1:6" x14ac:dyDescent="0.2">
      <c r="A82" s="55" t="s">
        <v>113</v>
      </c>
      <c r="B82" s="56" t="s">
        <v>114</v>
      </c>
      <c r="C82" s="83">
        <v>500</v>
      </c>
      <c r="D82" s="83">
        <v>500</v>
      </c>
      <c r="E82" s="83">
        <v>700.4</v>
      </c>
      <c r="F82" s="83"/>
    </row>
    <row r="83" spans="1:6" x14ac:dyDescent="0.2">
      <c r="A83" s="55" t="s">
        <v>115</v>
      </c>
      <c r="B83" s="56" t="s">
        <v>116</v>
      </c>
      <c r="C83" s="83">
        <v>1500</v>
      </c>
      <c r="D83" s="83">
        <v>1500</v>
      </c>
      <c r="E83" s="83">
        <v>65</v>
      </c>
      <c r="F83" s="83"/>
    </row>
    <row r="84" spans="1:6" x14ac:dyDescent="0.2">
      <c r="A84" s="55" t="s">
        <v>121</v>
      </c>
      <c r="B84" s="56" t="s">
        <v>122</v>
      </c>
      <c r="C84" s="83">
        <v>100</v>
      </c>
      <c r="D84" s="83">
        <v>100</v>
      </c>
      <c r="E84" s="83">
        <v>0</v>
      </c>
      <c r="F84" s="83"/>
    </row>
    <row r="85" spans="1:6" x14ac:dyDescent="0.2">
      <c r="A85" s="55" t="s">
        <v>123</v>
      </c>
      <c r="B85" s="56" t="s">
        <v>124</v>
      </c>
      <c r="C85" s="83">
        <v>1000</v>
      </c>
      <c r="D85" s="83">
        <v>1000</v>
      </c>
      <c r="E85" s="83">
        <v>0</v>
      </c>
      <c r="F85" s="83"/>
    </row>
    <row r="86" spans="1:6" x14ac:dyDescent="0.2">
      <c r="A86" s="55" t="s">
        <v>127</v>
      </c>
      <c r="B86" s="56" t="s">
        <v>128</v>
      </c>
      <c r="C86" s="83">
        <v>2000</v>
      </c>
      <c r="D86" s="83">
        <v>2000</v>
      </c>
      <c r="E86" s="83">
        <v>0</v>
      </c>
      <c r="F86" s="83"/>
    </row>
    <row r="87" spans="1:6" x14ac:dyDescent="0.2">
      <c r="A87" s="53" t="s">
        <v>129</v>
      </c>
      <c r="B87" s="54" t="s">
        <v>130</v>
      </c>
      <c r="C87" s="82">
        <f>C88+C89+C90</f>
        <v>6000</v>
      </c>
      <c r="D87" s="82">
        <f>D88+D89+D90</f>
        <v>6000</v>
      </c>
      <c r="E87" s="82">
        <f>E88+E89+E90</f>
        <v>3778.5499999999997</v>
      </c>
      <c r="F87" s="82">
        <f>(E88*100)/D88</f>
        <v>60.774799999999999</v>
      </c>
    </row>
    <row r="88" spans="1:6" x14ac:dyDescent="0.2">
      <c r="A88" s="55" t="s">
        <v>131</v>
      </c>
      <c r="B88" s="56" t="s">
        <v>132</v>
      </c>
      <c r="C88" s="83">
        <v>5000</v>
      </c>
      <c r="D88" s="83">
        <v>5000</v>
      </c>
      <c r="E88" s="83">
        <v>3038.74</v>
      </c>
      <c r="F88" s="83"/>
    </row>
    <row r="89" spans="1:6" x14ac:dyDescent="0.2">
      <c r="A89" s="55" t="s">
        <v>135</v>
      </c>
      <c r="B89" s="56" t="s">
        <v>136</v>
      </c>
      <c r="C89" s="83">
        <v>600</v>
      </c>
      <c r="D89" s="83">
        <v>600</v>
      </c>
      <c r="E89" s="83">
        <v>302.49</v>
      </c>
      <c r="F89" s="83"/>
    </row>
    <row r="90" spans="1:6" x14ac:dyDescent="0.2">
      <c r="A90" s="55" t="s">
        <v>139</v>
      </c>
      <c r="B90" s="56" t="s">
        <v>130</v>
      </c>
      <c r="C90" s="83">
        <v>400</v>
      </c>
      <c r="D90" s="83">
        <v>400</v>
      </c>
      <c r="E90" s="83">
        <v>437.32</v>
      </c>
      <c r="F90" s="83"/>
    </row>
    <row r="91" spans="1:6" x14ac:dyDescent="0.2">
      <c r="A91" s="51" t="s">
        <v>140</v>
      </c>
      <c r="B91" s="52" t="s">
        <v>141</v>
      </c>
      <c r="C91" s="81">
        <f t="shared" ref="C91:E92" si="3">C92</f>
        <v>2000</v>
      </c>
      <c r="D91" s="81">
        <f t="shared" si="3"/>
        <v>2000</v>
      </c>
      <c r="E91" s="81">
        <f t="shared" si="3"/>
        <v>570.21</v>
      </c>
      <c r="F91" s="124">
        <f>(E92*100)/D92</f>
        <v>28.5105</v>
      </c>
    </row>
    <row r="92" spans="1:6" x14ac:dyDescent="0.2">
      <c r="A92" s="53" t="s">
        <v>142</v>
      </c>
      <c r="B92" s="54" t="s">
        <v>143</v>
      </c>
      <c r="C92" s="82">
        <f t="shared" si="3"/>
        <v>2000</v>
      </c>
      <c r="D92" s="82">
        <f t="shared" si="3"/>
        <v>2000</v>
      </c>
      <c r="E92" s="82">
        <f t="shared" si="3"/>
        <v>570.21</v>
      </c>
      <c r="F92" s="82">
        <f>(E93*100)/D93</f>
        <v>28.5105</v>
      </c>
    </row>
    <row r="93" spans="1:6" x14ac:dyDescent="0.2">
      <c r="A93" s="55" t="s">
        <v>144</v>
      </c>
      <c r="B93" s="56" t="s">
        <v>145</v>
      </c>
      <c r="C93" s="83">
        <v>2000</v>
      </c>
      <c r="D93" s="83">
        <v>2000</v>
      </c>
      <c r="E93" s="83">
        <v>570.21</v>
      </c>
      <c r="F93" s="83"/>
    </row>
    <row r="94" spans="1:6" x14ac:dyDescent="0.2">
      <c r="A94" s="49" t="s">
        <v>146</v>
      </c>
      <c r="B94" s="50" t="s">
        <v>147</v>
      </c>
      <c r="C94" s="80">
        <f>C95+C102</f>
        <v>9800</v>
      </c>
      <c r="D94" s="80">
        <f>D95+D102</f>
        <v>9800</v>
      </c>
      <c r="E94" s="80">
        <f>E95+E102</f>
        <v>9708.18</v>
      </c>
      <c r="F94" s="124">
        <f>(E95*100)/D95</f>
        <v>81.047692307692287</v>
      </c>
    </row>
    <row r="95" spans="1:6" x14ac:dyDescent="0.2">
      <c r="A95" s="51" t="s">
        <v>148</v>
      </c>
      <c r="B95" s="52" t="s">
        <v>149</v>
      </c>
      <c r="C95" s="81">
        <f>C96</f>
        <v>7800</v>
      </c>
      <c r="D95" s="81">
        <f>D96</f>
        <v>7800</v>
      </c>
      <c r="E95" s="81">
        <f>E96</f>
        <v>6321.7199999999993</v>
      </c>
      <c r="F95" s="124">
        <f>(E96*100)/D96</f>
        <v>81.047692307692287</v>
      </c>
    </row>
    <row r="96" spans="1:6" x14ac:dyDescent="0.2">
      <c r="A96" s="53" t="s">
        <v>150</v>
      </c>
      <c r="B96" s="54" t="s">
        <v>151</v>
      </c>
      <c r="C96" s="82">
        <f>C97+C98+C99+C100+C101</f>
        <v>7800</v>
      </c>
      <c r="D96" s="82">
        <f>D97+D98+D99+D100+D101</f>
        <v>7800</v>
      </c>
      <c r="E96" s="82">
        <f>E97+E98+E99+E100+E101</f>
        <v>6321.7199999999993</v>
      </c>
      <c r="F96" s="82">
        <f>(E97*100)/D97</f>
        <v>138.4265</v>
      </c>
    </row>
    <row r="97" spans="1:6" x14ac:dyDescent="0.2">
      <c r="A97" s="55" t="s">
        <v>152</v>
      </c>
      <c r="B97" s="56" t="s">
        <v>153</v>
      </c>
      <c r="C97" s="83">
        <v>2000</v>
      </c>
      <c r="D97" s="83">
        <v>2000</v>
      </c>
      <c r="E97" s="83">
        <v>2768.53</v>
      </c>
      <c r="F97" s="83"/>
    </row>
    <row r="98" spans="1:6" x14ac:dyDescent="0.2">
      <c r="A98" s="55" t="s">
        <v>154</v>
      </c>
      <c r="B98" s="56" t="s">
        <v>155</v>
      </c>
      <c r="C98" s="83">
        <v>2000</v>
      </c>
      <c r="D98" s="83">
        <v>2000</v>
      </c>
      <c r="E98" s="83">
        <v>576.94000000000005</v>
      </c>
      <c r="F98" s="83"/>
    </row>
    <row r="99" spans="1:6" x14ac:dyDescent="0.2">
      <c r="A99" s="55" t="s">
        <v>156</v>
      </c>
      <c r="B99" s="56" t="s">
        <v>157</v>
      </c>
      <c r="C99" s="83">
        <v>2000</v>
      </c>
      <c r="D99" s="83">
        <v>2000</v>
      </c>
      <c r="E99" s="83">
        <v>2489.77</v>
      </c>
      <c r="F99" s="83"/>
    </row>
    <row r="100" spans="1:6" x14ac:dyDescent="0.2">
      <c r="A100" s="55" t="s">
        <v>158</v>
      </c>
      <c r="B100" s="56" t="s">
        <v>159</v>
      </c>
      <c r="C100" s="83">
        <v>0</v>
      </c>
      <c r="D100" s="83">
        <v>0</v>
      </c>
      <c r="E100" s="83">
        <v>336</v>
      </c>
      <c r="F100" s="83"/>
    </row>
    <row r="101" spans="1:6" x14ac:dyDescent="0.2">
      <c r="A101" s="55" t="s">
        <v>160</v>
      </c>
      <c r="B101" s="56" t="s">
        <v>161</v>
      </c>
      <c r="C101" s="83">
        <v>1800</v>
      </c>
      <c r="D101" s="83">
        <v>1800</v>
      </c>
      <c r="E101" s="123">
        <v>150.47999999999999</v>
      </c>
      <c r="F101" s="83"/>
    </row>
    <row r="102" spans="1:6" x14ac:dyDescent="0.2">
      <c r="A102" s="51" t="s">
        <v>170</v>
      </c>
      <c r="B102" s="52" t="s">
        <v>171</v>
      </c>
      <c r="C102" s="81">
        <f t="shared" ref="C102:E103" si="4">C103</f>
        <v>2000</v>
      </c>
      <c r="D102" s="81">
        <f t="shared" si="4"/>
        <v>2000</v>
      </c>
      <c r="E102" s="81">
        <f t="shared" si="4"/>
        <v>3386.46</v>
      </c>
      <c r="F102" s="124">
        <f>(E103*100)/D103</f>
        <v>169.32300000000001</v>
      </c>
    </row>
    <row r="103" spans="1:6" ht="25.5" x14ac:dyDescent="0.2">
      <c r="A103" s="53" t="s">
        <v>172</v>
      </c>
      <c r="B103" s="54" t="s">
        <v>173</v>
      </c>
      <c r="C103" s="82">
        <f t="shared" si="4"/>
        <v>2000</v>
      </c>
      <c r="D103" s="82">
        <f t="shared" si="4"/>
        <v>2000</v>
      </c>
      <c r="E103" s="82">
        <f t="shared" si="4"/>
        <v>3386.46</v>
      </c>
      <c r="F103" s="82">
        <f>(E104*100)/D104</f>
        <v>169.32300000000001</v>
      </c>
    </row>
    <row r="104" spans="1:6" x14ac:dyDescent="0.2">
      <c r="A104" s="55" t="s">
        <v>174</v>
      </c>
      <c r="B104" s="56" t="s">
        <v>173</v>
      </c>
      <c r="C104" s="83">
        <v>2000</v>
      </c>
      <c r="D104" s="83">
        <v>2000</v>
      </c>
      <c r="E104" s="83">
        <v>3386.46</v>
      </c>
      <c r="F104" s="83"/>
    </row>
    <row r="105" spans="1:6" x14ac:dyDescent="0.2">
      <c r="A105" s="49" t="s">
        <v>50</v>
      </c>
      <c r="B105" s="50" t="s">
        <v>51</v>
      </c>
      <c r="C105" s="80">
        <f t="shared" ref="C105:E107" si="5">C106</f>
        <v>30950</v>
      </c>
      <c r="D105" s="80">
        <f t="shared" si="5"/>
        <v>30950</v>
      </c>
      <c r="E105" s="80">
        <f t="shared" si="5"/>
        <v>29956.28</v>
      </c>
      <c r="F105" s="124">
        <f>(E106*100)/D106</f>
        <v>96.78927302100162</v>
      </c>
    </row>
    <row r="106" spans="1:6" x14ac:dyDescent="0.2">
      <c r="A106" s="51" t="s">
        <v>52</v>
      </c>
      <c r="B106" s="52" t="s">
        <v>53</v>
      </c>
      <c r="C106" s="81">
        <f t="shared" si="5"/>
        <v>30950</v>
      </c>
      <c r="D106" s="81">
        <f t="shared" si="5"/>
        <v>30950</v>
      </c>
      <c r="E106" s="81">
        <f t="shared" si="5"/>
        <v>29956.28</v>
      </c>
      <c r="F106" s="124">
        <f>(E107*100)/D107</f>
        <v>96.78927302100162</v>
      </c>
    </row>
    <row r="107" spans="1:6" x14ac:dyDescent="0.2">
      <c r="A107" s="53" t="s">
        <v>54</v>
      </c>
      <c r="B107" s="54" t="s">
        <v>55</v>
      </c>
      <c r="C107" s="82">
        <f t="shared" si="5"/>
        <v>30950</v>
      </c>
      <c r="D107" s="82">
        <f t="shared" si="5"/>
        <v>30950</v>
      </c>
      <c r="E107" s="82">
        <f t="shared" si="5"/>
        <v>29956.28</v>
      </c>
      <c r="F107" s="82">
        <f>(E108*100)/D108</f>
        <v>96.78927302100162</v>
      </c>
    </row>
    <row r="108" spans="1:6" x14ac:dyDescent="0.2">
      <c r="A108" s="55" t="s">
        <v>56</v>
      </c>
      <c r="B108" s="56" t="s">
        <v>57</v>
      </c>
      <c r="C108" s="83">
        <v>30950</v>
      </c>
      <c r="D108" s="83">
        <v>30950</v>
      </c>
      <c r="E108" s="83">
        <v>29956.28</v>
      </c>
      <c r="F108" s="83"/>
    </row>
    <row r="109" spans="1:6" x14ac:dyDescent="0.2">
      <c r="A109" s="48" t="s">
        <v>68</v>
      </c>
      <c r="B109" s="48" t="s">
        <v>194</v>
      </c>
      <c r="C109" s="78"/>
      <c r="D109" s="78"/>
      <c r="E109" s="78"/>
      <c r="F109" s="79" t="e">
        <f>(E109*100)/D109</f>
        <v>#DIV/0!</v>
      </c>
    </row>
    <row r="110" spans="1:6" s="57" customFormat="1" x14ac:dyDescent="0.2"/>
    <row r="111" spans="1:6" s="57" customFormat="1" x14ac:dyDescent="0.2"/>
    <row r="112" spans="1:6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="57" customFormat="1" x14ac:dyDescent="0.2"/>
    <row r="1218" s="57" customFormat="1" x14ac:dyDescent="0.2"/>
    <row r="1219" s="57" customFormat="1" x14ac:dyDescent="0.2"/>
    <row r="1220" s="57" customFormat="1" x14ac:dyDescent="0.2"/>
    <row r="1221" s="57" customFormat="1" x14ac:dyDescent="0.2"/>
    <row r="1222" s="57" customFormat="1" x14ac:dyDescent="0.2"/>
    <row r="1223" s="57" customFormat="1" x14ac:dyDescent="0.2"/>
    <row r="1224" s="57" customFormat="1" x14ac:dyDescent="0.2"/>
    <row r="1225" s="57" customFormat="1" x14ac:dyDescent="0.2"/>
    <row r="1226" s="57" customFormat="1" x14ac:dyDescent="0.2"/>
    <row r="1227" s="57" customFormat="1" x14ac:dyDescent="0.2"/>
    <row r="1228" s="57" customFormat="1" x14ac:dyDescent="0.2"/>
    <row r="1229" s="57" customFormat="1" x14ac:dyDescent="0.2"/>
    <row r="1230" s="57" customFormat="1" x14ac:dyDescent="0.2"/>
    <row r="1231" s="57" customFormat="1" x14ac:dyDescent="0.2"/>
    <row r="1232" s="57" customFormat="1" x14ac:dyDescent="0.2"/>
    <row r="1233" s="57" customFormat="1" x14ac:dyDescent="0.2"/>
    <row r="1234" s="57" customFormat="1" x14ac:dyDescent="0.2"/>
    <row r="1235" s="57" customFormat="1" x14ac:dyDescent="0.2"/>
    <row r="1236" s="57" customFormat="1" x14ac:dyDescent="0.2"/>
    <row r="1237" s="57" customFormat="1" x14ac:dyDescent="0.2"/>
    <row r="1238" s="57" customFormat="1" x14ac:dyDescent="0.2"/>
    <row r="1239" s="57" customFormat="1" x14ac:dyDescent="0.2"/>
    <row r="1240" s="57" customFormat="1" x14ac:dyDescent="0.2"/>
    <row r="1241" s="57" customFormat="1" x14ac:dyDescent="0.2"/>
    <row r="1242" s="57" customFormat="1" x14ac:dyDescent="0.2"/>
    <row r="1243" s="57" customFormat="1" x14ac:dyDescent="0.2"/>
    <row r="1244" s="57" customFormat="1" x14ac:dyDescent="0.2"/>
    <row r="1245" s="57" customFormat="1" x14ac:dyDescent="0.2"/>
    <row r="1246" s="57" customFormat="1" x14ac:dyDescent="0.2"/>
    <row r="1247" s="57" customFormat="1" x14ac:dyDescent="0.2"/>
    <row r="1248" s="57" customFormat="1" x14ac:dyDescent="0.2"/>
    <row r="1249" spans="1:3" s="57" customFormat="1" x14ac:dyDescent="0.2"/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57"/>
      <c r="B1267" s="57"/>
      <c r="C1267" s="57"/>
    </row>
    <row r="1268" spans="1:3" x14ac:dyDescent="0.2">
      <c r="A1268" s="57"/>
      <c r="B1268" s="57"/>
      <c r="C1268" s="57"/>
    </row>
    <row r="1269" spans="1:3" x14ac:dyDescent="0.2">
      <c r="A1269" s="57"/>
      <c r="B1269" s="57"/>
      <c r="C1269" s="57"/>
    </row>
    <row r="1270" spans="1:3" x14ac:dyDescent="0.2">
      <c r="A1270" s="57"/>
      <c r="B1270" s="57"/>
      <c r="C1270" s="57"/>
    </row>
    <row r="1271" spans="1:3" x14ac:dyDescent="0.2">
      <c r="A1271" s="57"/>
      <c r="B1271" s="57"/>
      <c r="C1271" s="57"/>
    </row>
    <row r="1272" spans="1:3" x14ac:dyDescent="0.2">
      <c r="A1272" s="57"/>
      <c r="B1272" s="57"/>
      <c r="C1272" s="57"/>
    </row>
    <row r="1273" spans="1:3" x14ac:dyDescent="0.2">
      <c r="A1273" s="57"/>
      <c r="B1273" s="57"/>
      <c r="C1273" s="57"/>
    </row>
    <row r="1274" spans="1:3" x14ac:dyDescent="0.2">
      <c r="A1274" s="57"/>
      <c r="B1274" s="57"/>
      <c r="C1274" s="57"/>
    </row>
    <row r="1275" spans="1:3" x14ac:dyDescent="0.2">
      <c r="A1275" s="57"/>
      <c r="B1275" s="57"/>
      <c r="C1275" s="57"/>
    </row>
    <row r="1276" spans="1:3" x14ac:dyDescent="0.2">
      <c r="A1276" s="57"/>
      <c r="B1276" s="57"/>
      <c r="C1276" s="57"/>
    </row>
    <row r="1277" spans="1:3" x14ac:dyDescent="0.2">
      <c r="A1277" s="57"/>
      <c r="B1277" s="57"/>
      <c r="C1277" s="57"/>
    </row>
    <row r="1278" spans="1:3" x14ac:dyDescent="0.2">
      <c r="A1278" s="57"/>
      <c r="B1278" s="57"/>
      <c r="C1278" s="57"/>
    </row>
    <row r="1279" spans="1:3" x14ac:dyDescent="0.2">
      <c r="A1279" s="57"/>
      <c r="B1279" s="57"/>
      <c r="C1279" s="57"/>
    </row>
    <row r="1280" spans="1:3" x14ac:dyDescent="0.2">
      <c r="A1280" s="57"/>
      <c r="B1280" s="57"/>
      <c r="C1280" s="57"/>
    </row>
    <row r="1281" spans="1:3" x14ac:dyDescent="0.2">
      <c r="A1281" s="57"/>
      <c r="B1281" s="57"/>
      <c r="C1281" s="57"/>
    </row>
    <row r="1282" spans="1:3" x14ac:dyDescent="0.2">
      <c r="A1282" s="57"/>
      <c r="B1282" s="57"/>
      <c r="C1282" s="57"/>
    </row>
    <row r="1283" spans="1:3" x14ac:dyDescent="0.2">
      <c r="A1283" s="57"/>
      <c r="B1283" s="57"/>
      <c r="C1283" s="57"/>
    </row>
    <row r="1284" spans="1:3" x14ac:dyDescent="0.2">
      <c r="A1284" s="57"/>
      <c r="B1284" s="57"/>
      <c r="C1284" s="57"/>
    </row>
    <row r="1285" spans="1:3" x14ac:dyDescent="0.2">
      <c r="A1285" s="57"/>
      <c r="B1285" s="57"/>
      <c r="C1285" s="57"/>
    </row>
    <row r="1286" spans="1:3" x14ac:dyDescent="0.2">
      <c r="A1286" s="57"/>
      <c r="B1286" s="57"/>
      <c r="C1286" s="57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  <row r="7946" s="40" customFormat="1" x14ac:dyDescent="0.2"/>
    <row r="7947" s="40" customFormat="1" x14ac:dyDescent="0.2"/>
    <row r="7948" s="40" customFormat="1" x14ac:dyDescent="0.2"/>
    <row r="7949" s="40" customFormat="1" x14ac:dyDescent="0.2"/>
    <row r="7950" s="40" customFormat="1" x14ac:dyDescent="0.2"/>
    <row r="7951" s="40" customFormat="1" x14ac:dyDescent="0.2"/>
    <row r="7952" s="40" customFormat="1" x14ac:dyDescent="0.2"/>
    <row r="7953" s="40" customFormat="1" x14ac:dyDescent="0.2"/>
    <row r="7954" s="40" customFormat="1" x14ac:dyDescent="0.2"/>
    <row r="7955" s="40" customFormat="1" x14ac:dyDescent="0.2"/>
    <row r="7956" s="40" customFormat="1" x14ac:dyDescent="0.2"/>
    <row r="7957" s="40" customFormat="1" x14ac:dyDescent="0.2"/>
    <row r="7958" s="40" customFormat="1" x14ac:dyDescent="0.2"/>
    <row r="7959" s="40" customFormat="1" x14ac:dyDescent="0.2"/>
    <row r="7960" s="40" customFormat="1" x14ac:dyDescent="0.2"/>
    <row r="7961" s="40" customFormat="1" x14ac:dyDescent="0.2"/>
    <row r="7962" s="40" customFormat="1" x14ac:dyDescent="0.2"/>
    <row r="7963" s="40" customFormat="1" x14ac:dyDescent="0.2"/>
    <row r="7964" s="40" customFormat="1" x14ac:dyDescent="0.2"/>
    <row r="796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5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Ana Lončar</cp:lastModifiedBy>
  <cp:lastPrinted>2025-07-22T07:27:39Z</cp:lastPrinted>
  <dcterms:created xsi:type="dcterms:W3CDTF">2022-08-12T12:51:27Z</dcterms:created>
  <dcterms:modified xsi:type="dcterms:W3CDTF">2025-07-22T07:27:42Z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